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120" yWindow="105" windowWidth="9555" windowHeight="6210"/>
  </bookViews>
  <sheets>
    <sheet name="Produkce ŠDV" sheetId="1" r:id="rId1"/>
    <sheet name="Potřeba ŠDV" sheetId="2" r:id="rId2"/>
    <sheet name="posouzení + tisk" sheetId="3" r:id="rId3"/>
  </sheets>
  <definedNames>
    <definedName name="_xlnm.Print_Area" localSheetId="1">'Potřeba ŠDV'!$B$20:$H$26</definedName>
  </definedNames>
  <calcPr calcId="145621"/>
</workbook>
</file>

<file path=xl/calcChain.xml><?xml version="1.0" encoding="utf-8"?>
<calcChain xmlns="http://schemas.openxmlformats.org/spreadsheetml/2006/main">
  <c r="G76" i="2" l="1"/>
  <c r="D70" i="1" l="1"/>
  <c r="G77" i="2" l="1"/>
  <c r="G45" i="2"/>
  <c r="G46" i="2"/>
  <c r="G47" i="2"/>
  <c r="G48" i="2"/>
  <c r="G49" i="2"/>
  <c r="G50" i="2"/>
  <c r="D54" i="1"/>
  <c r="E75" i="1" s="1"/>
  <c r="E76" i="1" s="1"/>
  <c r="G3" i="3" s="1"/>
  <c r="G51" i="2" l="1"/>
  <c r="G78" i="2"/>
  <c r="G83" i="2" l="1"/>
  <c r="G5" i="3" s="1"/>
  <c r="G13" i="3" s="1"/>
  <c r="G7" i="3" l="1"/>
  <c r="E15" i="3"/>
  <c r="G9" i="3"/>
  <c r="D11" i="3" s="1"/>
</calcChain>
</file>

<file path=xl/sharedStrings.xml><?xml version="1.0" encoding="utf-8"?>
<sst xmlns="http://schemas.openxmlformats.org/spreadsheetml/2006/main" count="204" uniqueCount="172">
  <si>
    <t>Druh činnosti</t>
  </si>
  <si>
    <t>Produkce šedé vody pro příslušnou činnost</t>
  </si>
  <si>
    <t>(l)</t>
  </si>
  <si>
    <t>Mytí těla v umyvadle</t>
  </si>
  <si>
    <t>Koupel ve vaně</t>
  </si>
  <si>
    <t>Druh budovy</t>
  </si>
  <si>
    <t>Vybavení</t>
  </si>
  <si>
    <t>Produkce šedé vody</t>
  </si>
  <si>
    <t>Měrná jednotka</t>
  </si>
  <si>
    <t>Produkce šedé vody na měrnou jednotku a den</t>
  </si>
  <si>
    <t>(l/den)</t>
  </si>
  <si>
    <t>Bytový dům, rodinný dům</t>
  </si>
  <si>
    <t>Koupelny</t>
  </si>
  <si>
    <t>obyvatel</t>
  </si>
  <si>
    <t>Kuchyně</t>
  </si>
  <si>
    <t>Praní</t>
  </si>
  <si>
    <t>Internát</t>
  </si>
  <si>
    <t>Sprchy, koupelny</t>
  </si>
  <si>
    <t>lůžko</t>
  </si>
  <si>
    <t>Hotel</t>
  </si>
  <si>
    <t>Koupelny se sprchou</t>
  </si>
  <si>
    <t>Prádelna</t>
  </si>
  <si>
    <t>Administrativní budova</t>
  </si>
  <si>
    <t>Umyvadla</t>
  </si>
  <si>
    <t>osoba</t>
  </si>
  <si>
    <t>Čajové kuchyňky</t>
  </si>
  <si>
    <t>Maloobchodní prodejny – personál</t>
  </si>
  <si>
    <t>Maloobchodní prodejny – zákazníci (návštěvníci)</t>
  </si>
  <si>
    <t>Pokud není objem vyprodukované šedé vody stanoven měřením, může se stanovit následujícím způsobem jednou ze dvou metod. Způsob stanovení objemu vyprodukované šedé vody se zvolí podle toho, jaké údaje o produkci šedé vody jsou známy.</t>
  </si>
  <si>
    <t>Objem vyprodukované šedé vody (Qprod), v l/den, se stanoví podle vztahu:</t>
  </si>
  <si>
    <t>Počet měrných jednotek</t>
  </si>
  <si>
    <t>Výpočet</t>
  </si>
  <si>
    <t>m</t>
  </si>
  <si>
    <t>produkce šedé vody na měrnou jednotku a den, v l/den</t>
  </si>
  <si>
    <t xml:space="preserve">počet měrných jednotek stejného druhu </t>
  </si>
  <si>
    <t>počet druhů měrných jednotek</t>
  </si>
  <si>
    <t>j</t>
  </si>
  <si>
    <t>l/den</t>
  </si>
  <si>
    <t>Přibližná metoda stanovení průměrné denní produkce šedých vod:</t>
  </si>
  <si>
    <t>Objem vyprodukované šedé vody (Qprod ), v l/den, se může odhadnout podle vztahu:</t>
  </si>
  <si>
    <t>N</t>
  </si>
  <si>
    <t>odhadnutá část z celkové denní produkce odpadních vod, kterou tvoří šedá voda (%);</t>
  </si>
  <si>
    <t>celková denní produkce odpadních vod, v l.</t>
  </si>
  <si>
    <t>l</t>
  </si>
  <si>
    <t>%</t>
  </si>
  <si>
    <t>Pro návrh zařízení na využití šedé nebo srážkové povrchové vody je nutno stanovit denní, a popř. roční potřebu provozní vody.</t>
  </si>
  <si>
    <t>Stanovení produkce šedé vody</t>
  </si>
  <si>
    <t>Stanovení potřeby provozní vody</t>
  </si>
  <si>
    <t>specifická potřeba vody pro splachování záchodových mís, v l/(osoba . den);</t>
  </si>
  <si>
    <t>denní potřeba vody pro technologické procesy, v l/den, stanovená individuálně;</t>
  </si>
  <si>
    <t>n</t>
  </si>
  <si>
    <t>počet měrných jednotek (počet osob, obyvatel, lůžek);</t>
  </si>
  <si>
    <t>Specifická potřeba vody pro splachování záchodových mís (qwc), v l/(osoba . den) se stanoví podle vztahu:</t>
  </si>
  <si>
    <t>Druh mísy a pohlaví uživatelů</t>
  </si>
  <si>
    <t>Bytové nebo rodinné domy</t>
  </si>
  <si>
    <t>Studentské koleje</t>
  </si>
  <si>
    <t>Školy</t>
  </si>
  <si>
    <t>Administrativní budovy</t>
  </si>
  <si>
    <t>Maloobchodní prodejny</t>
  </si>
  <si>
    <t>Zaměstnanci</t>
  </si>
  <si>
    <t>Návštěvníci</t>
  </si>
  <si>
    <t>Záchodové mísy pro muže, pokud jsou instalovány také pisoáry</t>
  </si>
  <si>
    <t>--</t>
  </si>
  <si>
    <t>Záchodové mísy pro muže, pokud nejsou instalovány pisoáry</t>
  </si>
  <si>
    <t>Záchodové mísy pro ženy</t>
  </si>
  <si>
    <t>Pisoárové mísy pro muže</t>
  </si>
  <si>
    <t>Zařizovací předmět</t>
  </si>
  <si>
    <t>Velké spláchnutí</t>
  </si>
  <si>
    <t>Malé spláchnutí</t>
  </si>
  <si>
    <t>Záchodová mísa</t>
  </si>
  <si>
    <t>Pisoárová mísa bez odsávání</t>
  </si>
  <si>
    <t>Pisoárová mísa s odsáváním</t>
  </si>
  <si>
    <t>p</t>
  </si>
  <si>
    <t xml:space="preserve">splachovací objem, v l, podle navržených splachovačů nebo orientačně podle tabulky </t>
  </si>
  <si>
    <t xml:space="preserve">počet použití  jednou osobou během dne </t>
  </si>
  <si>
    <t>Splachovací objem</t>
  </si>
  <si>
    <t>Počet použití jednou osobou během dne podle druhu budovy - p</t>
  </si>
  <si>
    <t>1.</t>
  </si>
  <si>
    <t>2.</t>
  </si>
  <si>
    <t>3</t>
  </si>
  <si>
    <t>4</t>
  </si>
  <si>
    <t>5</t>
  </si>
  <si>
    <t>6</t>
  </si>
  <si>
    <t>Splachovací objem  - z tabulky 4.</t>
  </si>
  <si>
    <t>Počet použití během dne - z tabulky 3.</t>
  </si>
  <si>
    <t>Tabulka 3.</t>
  </si>
  <si>
    <t>Tabulka 4.</t>
  </si>
  <si>
    <t>Počet měrných jednotek - zvolit</t>
  </si>
  <si>
    <t>Q</t>
  </si>
  <si>
    <t>Výpočet množství vody na splachování toalet a pisoárů</t>
  </si>
  <si>
    <t>Vypočtený objem v l/den</t>
  </si>
  <si>
    <t>Stanovený objem v l/den</t>
  </si>
  <si>
    <t>Denní potřeba vody pro technologické procesy, v l/den, stanovená individuálně</t>
  </si>
  <si>
    <t>Způsob použití</t>
  </si>
  <si>
    <t>Jedno použití</t>
  </si>
  <si>
    <t>Roční potřeba</t>
  </si>
  <si>
    <t>Zalévání zahrady</t>
  </si>
  <si>
    <t>Kropení hřišť</t>
  </si>
  <si>
    <t>Kropení zeleně</t>
  </si>
  <si>
    <t>Denní potřeba vody pro zalévání nebo kropení, se vypočítá ze vztahu:</t>
  </si>
  <si>
    <t>Tabulka 5.</t>
  </si>
  <si>
    <t>80 až 200</t>
  </si>
  <si>
    <t>Celková spotřeba v l/den</t>
  </si>
  <si>
    <t>Celková produkce v l/den</t>
  </si>
  <si>
    <t>Celkové denní množství vyprodukované šedé vody součtovou metodou:</t>
  </si>
  <si>
    <t>Celkové denní množství vyprodukované šedé vody přibližnou metodou:</t>
  </si>
  <si>
    <t>Posouzení využití šedé vody</t>
  </si>
  <si>
    <t xml:space="preserve">2 x </t>
  </si>
  <si>
    <t>Doporučená velikost čistírny:</t>
  </si>
  <si>
    <t>Tabulka 1.</t>
  </si>
  <si>
    <t>Tabulka 2.</t>
  </si>
  <si>
    <t>Výpočet:</t>
  </si>
  <si>
    <t>Součtová metoda:</t>
  </si>
  <si>
    <t>Nutnost doplňování dešťovou nebo pitnou vodou:</t>
  </si>
  <si>
    <t>Množství doplňované vody:</t>
  </si>
  <si>
    <t>Výpočet využití dešťové vody:</t>
  </si>
  <si>
    <t>Minimální objem nádrží:</t>
  </si>
  <si>
    <t>Celková denní potřeba provozní vody:</t>
  </si>
  <si>
    <t>Celková denní produkce šedé vody:</t>
  </si>
  <si>
    <t xml:space="preserve"> </t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</si>
  <si>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pro</t>
    </r>
  </si>
  <si>
    <r>
      <t>n</t>
    </r>
    <r>
      <rPr>
        <vertAlign val="subscript"/>
        <sz val="9"/>
        <color theme="1"/>
        <rFont val="Calibri"/>
        <family val="2"/>
        <charset val="238"/>
        <scheme val="minor"/>
      </rPr>
      <t>mj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</si>
  <si>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prod</t>
    </r>
  </si>
  <si>
    <r>
      <t>n</t>
    </r>
    <r>
      <rPr>
        <vertAlign val="subscript"/>
        <sz val="11"/>
        <color theme="1"/>
        <rFont val="Calibri"/>
        <family val="2"/>
        <charset val="238"/>
        <scheme val="minor"/>
      </rPr>
      <t>mj</t>
    </r>
  </si>
  <si>
    <r>
      <t>Koupelny s vanou</t>
    </r>
    <r>
      <rPr>
        <vertAlign val="superscript"/>
        <sz val="9"/>
        <color theme="1"/>
        <rFont val="Calibri"/>
        <family val="2"/>
        <charset val="238"/>
        <scheme val="minor"/>
      </rPr>
      <t>1)</t>
    </r>
  </si>
  <si>
    <r>
      <t>Sprchy</t>
    </r>
    <r>
      <rPr>
        <vertAlign val="superscript"/>
        <sz val="9"/>
        <color theme="1"/>
        <rFont val="Calibri"/>
        <family val="2"/>
        <charset val="238"/>
        <scheme val="minor"/>
      </rPr>
      <t>2)</t>
    </r>
  </si>
  <si>
    <r>
      <t>Umyvadla</t>
    </r>
    <r>
      <rPr>
        <vertAlign val="superscript"/>
        <sz val="9"/>
        <color theme="1"/>
        <rFont val="Calibri"/>
        <family val="2"/>
        <charset val="238"/>
        <scheme val="minor"/>
      </rPr>
      <t>3)</t>
    </r>
  </si>
  <si>
    <r>
      <t>1)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8"/>
        <color theme="1"/>
        <rFont val="Calibri"/>
        <family val="2"/>
        <charset val="238"/>
        <scheme val="minor"/>
      </rPr>
      <t>Nutno uvážit, zda nebudou vany používány jako sprchy.</t>
    </r>
  </si>
  <si>
    <r>
      <t>2)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8"/>
        <color theme="1"/>
        <rFont val="Calibri"/>
        <family val="2"/>
        <charset val="238"/>
        <scheme val="minor"/>
      </rPr>
      <t>Příležitostné sprchy.</t>
    </r>
  </si>
  <si>
    <r>
      <t>3)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8"/>
        <color theme="1"/>
        <rFont val="Calibri"/>
        <family val="2"/>
        <charset val="238"/>
        <scheme val="minor"/>
      </rPr>
      <t>Pokud jsou v budově záchody pro zákazníky.</t>
    </r>
  </si>
  <si>
    <r>
      <t>Pokud není produkce šedé vody na měrnou jednotku a den (q</t>
    </r>
    <r>
      <rPr>
        <vertAlign val="subscript"/>
        <sz val="9"/>
        <color theme="1"/>
        <rFont val="Calibri"/>
        <family val="2"/>
        <charset val="238"/>
        <scheme val="minor"/>
      </rPr>
      <t>prod</t>
    </r>
    <r>
      <rPr>
        <sz val="9"/>
        <color theme="1"/>
        <rFont val="Calibri"/>
        <family val="2"/>
        <charset val="238"/>
        <scheme val="minor"/>
      </rPr>
      <t>), v l/den, známa, může se stanovit podle vztahu: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</si>
  <si>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č</t>
    </r>
  </si>
  <si>
    <r>
      <t>n</t>
    </r>
    <r>
      <rPr>
        <vertAlign val="subscript"/>
        <sz val="9"/>
        <color theme="1"/>
        <rFont val="Calibri"/>
        <family val="2"/>
        <charset val="238"/>
        <scheme val="minor"/>
      </rPr>
      <t>č</t>
    </r>
  </si>
  <si>
    <r>
      <t>q</t>
    </r>
    <r>
      <rPr>
        <i/>
        <vertAlign val="subscript"/>
        <sz val="9"/>
        <color theme="1"/>
        <rFont val="Calibri"/>
        <family val="2"/>
        <charset val="238"/>
        <scheme val="minor"/>
      </rPr>
      <t>č</t>
    </r>
  </si>
  <si>
    <r>
      <t>Mytí rukou</t>
    </r>
    <r>
      <rPr>
        <vertAlign val="superscript"/>
        <sz val="9"/>
        <color theme="1"/>
        <rFont val="Calibri"/>
        <family val="2"/>
        <charset val="238"/>
        <scheme val="minor"/>
      </rPr>
      <t>1)</t>
    </r>
  </si>
  <si>
    <r>
      <t>Sprchování (běžná sprcha)</t>
    </r>
    <r>
      <rPr>
        <vertAlign val="superscript"/>
        <sz val="9"/>
        <color theme="1"/>
        <rFont val="Calibri"/>
        <family val="2"/>
        <charset val="238"/>
        <scheme val="minor"/>
      </rPr>
      <t>1)</t>
    </r>
  </si>
  <si>
    <r>
      <t>1)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8"/>
        <color theme="1"/>
        <rFont val="Calibri"/>
        <family val="2"/>
        <charset val="238"/>
        <scheme val="minor"/>
      </rPr>
      <t>Platí pro běžné výtokové armatury. U výtokových armatur se samočinným uzavíráním se produkce šedé vody může stanovit podle počtu otevření při jedné činnosti, průtoku výtokovou armaturou (podle údajů výrobce armatury) a doby výtoku po jednom otevření.</t>
    </r>
  </si>
  <si>
    <r>
      <t>Q</t>
    </r>
    <r>
      <rPr>
        <b/>
        <vertAlign val="subscript"/>
        <sz val="9"/>
        <color theme="4"/>
        <rFont val="Calibri"/>
        <family val="2"/>
        <charset val="238"/>
        <scheme val="minor"/>
      </rPr>
      <t>prod,sm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</si>
  <si>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p</t>
    </r>
  </si>
  <si>
    <r>
      <t>Q</t>
    </r>
    <r>
      <rPr>
        <b/>
        <vertAlign val="subscript"/>
        <sz val="9"/>
        <color theme="4"/>
        <rFont val="Calibri"/>
        <family val="2"/>
        <charset val="238"/>
        <scheme val="minor"/>
      </rPr>
      <t>prod,pm</t>
    </r>
  </si>
  <si>
    <r>
      <t>Celková denní produkce vody (Q</t>
    </r>
    <r>
      <rPr>
        <b/>
        <vertAlign val="subscript"/>
        <sz val="14"/>
        <color theme="1"/>
        <rFont val="Calibri"/>
        <family val="2"/>
        <charset val="238"/>
        <scheme val="minor"/>
      </rPr>
      <t>prod</t>
    </r>
    <r>
      <rPr>
        <b/>
        <sz val="14"/>
        <color theme="1"/>
        <rFont val="Calibri"/>
        <family val="2"/>
        <charset val="238"/>
        <scheme val="minor"/>
      </rPr>
      <t>), v l/den</t>
    </r>
  </si>
  <si>
    <r>
      <t>Q</t>
    </r>
    <r>
      <rPr>
        <b/>
        <vertAlign val="subscript"/>
        <sz val="9"/>
        <color theme="4"/>
        <rFont val="Calibri"/>
        <family val="2"/>
        <charset val="238"/>
        <scheme val="minor"/>
      </rPr>
      <t>Prod.</t>
    </r>
  </si>
  <si>
    <r>
      <t>Denní potřeba provozní vody (Q</t>
    </r>
    <r>
      <rPr>
        <b/>
        <vertAlign val="subscript"/>
        <sz val="11"/>
        <color theme="1"/>
        <rFont val="Calibri"/>
        <family val="2"/>
        <charset val="238"/>
        <scheme val="minor"/>
      </rPr>
      <t>24</t>
    </r>
    <r>
      <rPr>
        <b/>
        <sz val="11"/>
        <color theme="1"/>
        <rFont val="Calibri"/>
        <family val="2"/>
        <charset val="238"/>
        <scheme val="minor"/>
      </rPr>
      <t>), v l/den, se stanoví ze vztahu: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</si>
  <si>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WC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</si>
  <si>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tech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</si>
  <si>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zal</t>
    </r>
  </si>
  <si>
    <r>
      <t>potřeba vody pro zalévání nebo kropení, v l/(m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>. den)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</si>
  <si>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o,qpis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</si>
  <si>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 xml:space="preserve">o </t>
    </r>
    <r>
      <rPr>
        <sz val="9"/>
        <color theme="1"/>
        <rFont val="Calibri"/>
        <family val="2"/>
        <charset val="238"/>
        <scheme val="minor"/>
      </rPr>
      <t>a q</t>
    </r>
    <r>
      <rPr>
        <vertAlign val="subscript"/>
        <sz val="9"/>
        <color theme="1"/>
        <rFont val="Calibri"/>
        <family val="2"/>
        <charset val="238"/>
        <scheme val="minor"/>
      </rPr>
      <t>pis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</si>
  <si>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o</t>
    </r>
  </si>
  <si>
    <r>
      <t>Q</t>
    </r>
    <r>
      <rPr>
        <b/>
        <vertAlign val="subscript"/>
        <sz val="9"/>
        <color theme="4"/>
        <rFont val="Calibri"/>
        <family val="2"/>
        <charset val="238"/>
        <scheme val="minor"/>
      </rPr>
      <t>WC</t>
    </r>
  </si>
  <si>
    <r>
      <t>Q</t>
    </r>
    <r>
      <rPr>
        <b/>
        <vertAlign val="subscript"/>
        <sz val="9"/>
        <color theme="4"/>
        <rFont val="Calibri"/>
        <family val="2"/>
        <charset val="238"/>
        <scheme val="minor"/>
      </rPr>
      <t>tech</t>
    </r>
  </si>
  <si>
    <r>
      <t>q</t>
    </r>
    <r>
      <rPr>
        <vertAlign val="subscript"/>
        <sz val="9"/>
        <color theme="1"/>
        <rFont val="Calibri"/>
        <family val="2"/>
        <charset val="238"/>
        <scheme val="minor"/>
      </rPr>
      <t>zal</t>
    </r>
  </si>
  <si>
    <r>
      <t>A</t>
    </r>
    <r>
      <rPr>
        <vertAlign val="subscript"/>
        <sz val="9"/>
        <color theme="1"/>
        <rFont val="Calibri"/>
        <family val="2"/>
        <charset val="238"/>
        <scheme val="minor"/>
      </rPr>
      <t>zal</t>
    </r>
  </si>
  <si>
    <r>
      <t>plocha, která se zalévá nebo kropí, v 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</si>
  <si>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(l/m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>.den)</t>
    </r>
  </si>
  <si>
    <r>
      <t>(l/m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. rok)</t>
    </r>
  </si>
  <si>
    <r>
      <t>Plocha zalévání, kropení v m</t>
    </r>
    <r>
      <rPr>
        <b/>
        <vertAlign val="superscript"/>
        <sz val="9"/>
        <color theme="1"/>
        <rFont val="Calibri"/>
        <family val="2"/>
        <charset val="238"/>
        <scheme val="minor"/>
      </rPr>
      <t>2</t>
    </r>
  </si>
  <si>
    <r>
      <t>Způsob použití - z tab. 5, v (l/m</t>
    </r>
    <r>
      <rPr>
        <b/>
        <vertAlign val="superscript"/>
        <sz val="9"/>
        <color theme="1"/>
        <rFont val="Calibri"/>
        <family val="2"/>
        <charset val="238"/>
        <scheme val="minor"/>
      </rPr>
      <t>2</t>
    </r>
    <r>
      <rPr>
        <b/>
        <sz val="9"/>
        <color theme="1"/>
        <rFont val="Calibri"/>
        <family val="2"/>
        <charset val="238"/>
        <scheme val="minor"/>
      </rPr>
      <t>.den)</t>
    </r>
  </si>
  <si>
    <r>
      <t>Q</t>
    </r>
    <r>
      <rPr>
        <b/>
        <vertAlign val="subscript"/>
        <sz val="11"/>
        <color theme="4"/>
        <rFont val="Calibri"/>
        <family val="2"/>
        <charset val="238"/>
        <scheme val="minor"/>
      </rPr>
      <t>zal.</t>
    </r>
  </si>
  <si>
    <r>
      <t>Celková denní potřeba provozní vody (Q</t>
    </r>
    <r>
      <rPr>
        <b/>
        <vertAlign val="subscript"/>
        <sz val="11"/>
        <color theme="1"/>
        <rFont val="Calibri"/>
        <family val="2"/>
        <charset val="238"/>
        <scheme val="minor"/>
      </rPr>
      <t>24</t>
    </r>
    <r>
      <rPr>
        <b/>
        <sz val="11"/>
        <color theme="1"/>
        <rFont val="Calibri"/>
        <family val="2"/>
        <charset val="238"/>
        <scheme val="minor"/>
      </rPr>
      <t>), v l/den</t>
    </r>
  </si>
  <si>
    <r>
      <t>Q</t>
    </r>
    <r>
      <rPr>
        <b/>
        <vertAlign val="subscript"/>
        <sz val="9"/>
        <color theme="4"/>
        <rFont val="Calibri"/>
        <family val="2"/>
        <charset val="238"/>
        <scheme val="minor"/>
      </rPr>
      <t>24</t>
    </r>
  </si>
  <si>
    <r>
      <t>Q</t>
    </r>
    <r>
      <rPr>
        <b/>
        <vertAlign val="subscript"/>
        <sz val="9"/>
        <color theme="1"/>
        <rFont val="Calibri"/>
        <family val="2"/>
        <charset val="238"/>
        <scheme val="minor"/>
      </rPr>
      <t>prod</t>
    </r>
  </si>
  <si>
    <r>
      <t>Q</t>
    </r>
    <r>
      <rPr>
        <b/>
        <vertAlign val="subscript"/>
        <sz val="9"/>
        <color theme="1"/>
        <rFont val="Calibri"/>
        <family val="2"/>
        <charset val="238"/>
        <scheme val="minor"/>
      </rPr>
      <t>24</t>
    </r>
  </si>
  <si>
    <t>ASIO, spol. s r.o., Kšírova 552/45, 619 00 Brno, tel.: 548 428 111, e-mai: asio@asio.cz</t>
  </si>
  <si>
    <t xml:space="preserve">Před návrhem zařízení pro využití šedých a/nebo srážkových povrchových vod musí být stanoveno předpokládané množství vyprodukovaných šedých vod a/nebo roční průměrný nátok srážkových povrchových vod.
Při dimenzování zařízení pro kombinované využití šedých a srážkových povrchových vod se postupuje individuálně a navrhuje se doplňování nádrže provozní vody srážkovou povrchovou vodou v případě nedostatku šedé vody.
</t>
  </si>
  <si>
    <t>Výpočet - počet činností stejného druhu prováděných během dne</t>
  </si>
  <si>
    <r>
      <t>potřeba vody pro zalévání nebo kropení, v l/(m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>. den).</t>
    </r>
  </si>
  <si>
    <t>produkce šedé vody pro příslušnou činnost, v l,</t>
  </si>
  <si>
    <t>počet činností stejného druhu prováděných během jednoho dne,</t>
  </si>
  <si>
    <t>počet druhů činností prováděných během dne.</t>
  </si>
  <si>
    <t>Poznámka: Výpočet je orientační pro bežnou kvalitu šedé vody, v případě rozdílné kvality vody nebo pro jiné použití vody kontaktujte výrobce pro detailnější návrh.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</si>
</sst>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vertAlign val="subscript"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i/>
      <vertAlign val="subscript"/>
      <sz val="9"/>
      <color theme="1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b/>
      <vertAlign val="subscript"/>
      <sz val="9"/>
      <color theme="4"/>
      <name val="Calibri"/>
      <family val="2"/>
      <charset val="238"/>
      <scheme val="minor"/>
    </font>
    <font>
      <b/>
      <vertAlign val="subscript"/>
      <sz val="14"/>
      <color theme="1"/>
      <name val="Calibri"/>
      <family val="2"/>
      <charset val="238"/>
      <scheme val="minor"/>
    </font>
    <font>
      <b/>
      <vertAlign val="subscript"/>
      <sz val="11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vertAlign val="superscript"/>
      <sz val="9"/>
      <color theme="1"/>
      <name val="Calibri"/>
      <family val="2"/>
      <charset val="238"/>
      <scheme val="minor"/>
    </font>
    <font>
      <b/>
      <sz val="11"/>
      <color theme="4"/>
      <name val="Calibri"/>
      <family val="2"/>
      <charset val="238"/>
      <scheme val="minor"/>
    </font>
    <font>
      <b/>
      <vertAlign val="subscript"/>
      <sz val="11"/>
      <color theme="4"/>
      <name val="Calibri"/>
      <family val="2"/>
      <charset val="238"/>
      <scheme val="minor"/>
    </font>
    <font>
      <b/>
      <vertAlign val="subscript"/>
      <sz val="9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medium">
        <color auto="1"/>
      </top>
      <bottom style="dashed">
        <color auto="1"/>
      </bottom>
      <diagonal/>
    </border>
    <border>
      <left/>
      <right style="medium">
        <color auto="1"/>
      </right>
      <top style="medium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medium">
        <color auto="1"/>
      </bottom>
      <diagonal/>
    </border>
    <border>
      <left/>
      <right style="medium">
        <color auto="1"/>
      </right>
      <top style="dashed">
        <color auto="1"/>
      </top>
      <bottom style="medium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/>
    <xf numFmtId="16" fontId="2" fillId="0" borderId="0" xfId="0" applyNumberFormat="1" applyFont="1"/>
    <xf numFmtId="0" fontId="3" fillId="0" borderId="20" xfId="0" applyFont="1" applyBorder="1" applyAlignment="1">
      <alignment horizontal="center"/>
    </xf>
    <xf numFmtId="0" fontId="5" fillId="0" borderId="0" xfId="1"/>
    <xf numFmtId="0" fontId="0" fillId="0" borderId="0" xfId="0" applyFont="1"/>
    <xf numFmtId="0" fontId="7" fillId="0" borderId="0" xfId="0" applyFont="1"/>
    <xf numFmtId="0" fontId="4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3" fillId="0" borderId="1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 applyProtection="1">
      <alignment horizontal="center" vertical="top" wrapText="1"/>
    </xf>
    <xf numFmtId="0" fontId="7" fillId="2" borderId="7" xfId="0" applyFont="1" applyFill="1" applyBorder="1" applyAlignment="1" applyProtection="1">
      <alignment horizontal="center" vertical="top" wrapText="1"/>
      <protection locked="0"/>
    </xf>
    <xf numFmtId="0" fontId="7" fillId="0" borderId="3" xfId="0" applyFont="1" applyBorder="1" applyAlignment="1">
      <alignment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>
      <alignment horizontal="left" vertical="center" wrapText="1"/>
    </xf>
    <xf numFmtId="0" fontId="12" fillId="0" borderId="0" xfId="0" applyFont="1" applyBorder="1" applyAlignment="1">
      <alignment vertical="top" wrapText="1"/>
    </xf>
    <xf numFmtId="0" fontId="3" fillId="0" borderId="14" xfId="0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center" wrapText="1"/>
    </xf>
    <xf numFmtId="0" fontId="15" fillId="0" borderId="14" xfId="0" applyFont="1" applyBorder="1"/>
    <xf numFmtId="0" fontId="15" fillId="0" borderId="14" xfId="0" applyFont="1" applyBorder="1" applyAlignment="1">
      <alignment horizontal="center"/>
    </xf>
    <xf numFmtId="0" fontId="4" fillId="0" borderId="11" xfId="0" applyFont="1" applyBorder="1" applyAlignment="1"/>
    <xf numFmtId="0" fontId="7" fillId="0" borderId="11" xfId="0" applyFont="1" applyBorder="1" applyAlignment="1"/>
    <xf numFmtId="0" fontId="0" fillId="0" borderId="11" xfId="0" applyFont="1" applyBorder="1" applyAlignment="1"/>
    <xf numFmtId="0" fontId="7" fillId="0" borderId="0" xfId="0" applyFont="1" applyAlignment="1"/>
    <xf numFmtId="0" fontId="7" fillId="0" borderId="0" xfId="0" applyFont="1" applyAlignment="1">
      <alignment vertical="center"/>
    </xf>
    <xf numFmtId="0" fontId="7" fillId="0" borderId="14" xfId="0" applyFont="1" applyBorder="1"/>
    <xf numFmtId="0" fontId="7" fillId="2" borderId="14" xfId="0" applyFont="1" applyFill="1" applyBorder="1" applyAlignment="1" applyProtection="1">
      <alignment horizontal="center"/>
      <protection locked="0"/>
    </xf>
    <xf numFmtId="0" fontId="7" fillId="0" borderId="14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15" fillId="0" borderId="14" xfId="0" applyFont="1" applyBorder="1" applyAlignment="1">
      <alignment vertical="center"/>
    </xf>
    <xf numFmtId="0" fontId="15" fillId="0" borderId="14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3" fontId="0" fillId="0" borderId="0" xfId="0" applyNumberFormat="1" applyFont="1"/>
    <xf numFmtId="0" fontId="3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/>
    </xf>
    <xf numFmtId="0" fontId="7" fillId="2" borderId="19" xfId="0" applyFont="1" applyFill="1" applyBorder="1" applyAlignment="1" applyProtection="1">
      <alignment horizontal="center"/>
      <protection locked="0"/>
    </xf>
    <xf numFmtId="0" fontId="9" fillId="0" borderId="0" xfId="0" applyFont="1"/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top" wrapText="1"/>
    </xf>
    <xf numFmtId="0" fontId="3" fillId="0" borderId="20" xfId="0" applyFont="1" applyBorder="1"/>
    <xf numFmtId="0" fontId="3" fillId="0" borderId="21" xfId="0" applyFont="1" applyBorder="1"/>
    <xf numFmtId="0" fontId="3" fillId="0" borderId="19" xfId="0" applyFont="1" applyBorder="1"/>
    <xf numFmtId="0" fontId="4" fillId="0" borderId="0" xfId="0" applyFont="1"/>
    <xf numFmtId="0" fontId="4" fillId="0" borderId="0" xfId="1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2" fillId="0" borderId="12" xfId="0" applyFont="1" applyBorder="1" applyAlignment="1">
      <alignment vertical="top" wrapText="1"/>
    </xf>
    <xf numFmtId="0" fontId="12" fillId="0" borderId="13" xfId="0" applyFont="1" applyBorder="1" applyAlignment="1">
      <alignment vertical="top" wrapText="1"/>
    </xf>
    <xf numFmtId="0" fontId="0" fillId="0" borderId="5" xfId="0" applyFont="1" applyBorder="1" applyAlignment="1">
      <alignment vertical="top" wrapText="1"/>
    </xf>
    <xf numFmtId="0" fontId="7" fillId="0" borderId="0" xfId="0" applyFont="1" applyAlignment="1">
      <alignment wrapText="1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1" xfId="0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7" fillId="0" borderId="0" xfId="0" applyFont="1" applyAlignment="1"/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11" xfId="0" applyFont="1" applyBorder="1" applyAlignment="1">
      <alignment wrapText="1"/>
    </xf>
    <xf numFmtId="0" fontId="0" fillId="0" borderId="11" xfId="0" applyFont="1" applyBorder="1" applyAlignment="1">
      <alignment wrapText="1"/>
    </xf>
    <xf numFmtId="0" fontId="0" fillId="0" borderId="11" xfId="0" applyFont="1" applyBorder="1" applyAlignment="1"/>
    <xf numFmtId="0" fontId="6" fillId="0" borderId="0" xfId="0" applyFont="1" applyAlignment="1">
      <alignment horizontal="center" vertical="center"/>
    </xf>
    <xf numFmtId="0" fontId="7" fillId="0" borderId="14" xfId="0" applyFont="1" applyBorder="1" applyAlignment="1">
      <alignment vertical="center" wrapText="1"/>
    </xf>
    <xf numFmtId="0" fontId="0" fillId="0" borderId="14" xfId="0" applyFont="1" applyBorder="1" applyAlignment="1">
      <alignment vertical="center"/>
    </xf>
    <xf numFmtId="0" fontId="12" fillId="0" borderId="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0" fillId="0" borderId="15" xfId="0" applyFont="1" applyBorder="1" applyAlignment="1"/>
    <xf numFmtId="0" fontId="0" fillId="0" borderId="4" xfId="0" applyFont="1" applyBorder="1" applyAlignment="1"/>
    <xf numFmtId="0" fontId="7" fillId="0" borderId="9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2" borderId="9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0" borderId="14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 wrapText="1"/>
    </xf>
    <xf numFmtId="0" fontId="0" fillId="0" borderId="5" xfId="0" applyFont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0" fontId="0" fillId="0" borderId="6" xfId="0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/>
    </xf>
    <xf numFmtId="0" fontId="0" fillId="0" borderId="7" xfId="0" applyFont="1" applyBorder="1" applyAlignment="1">
      <alignment vertical="center"/>
    </xf>
    <xf numFmtId="0" fontId="0" fillId="0" borderId="0" xfId="0" applyFont="1" applyAlignment="1"/>
    <xf numFmtId="0" fontId="15" fillId="0" borderId="22" xfId="0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15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vertical="center"/>
    </xf>
    <xf numFmtId="3" fontId="15" fillId="0" borderId="23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6" fillId="0" borderId="11" xfId="0" applyFont="1" applyBorder="1" applyAlignment="1">
      <alignment horizontal="left" vertical="center"/>
    </xf>
    <xf numFmtId="0" fontId="0" fillId="0" borderId="11" xfId="0" applyFont="1" applyBorder="1" applyAlignment="1">
      <alignment horizontal="left" vertical="center"/>
    </xf>
    <xf numFmtId="0" fontId="12" fillId="0" borderId="10" xfId="0" applyFont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4" fillId="0" borderId="11" xfId="0" applyFont="1" applyBorder="1" applyAlignment="1">
      <alignment horizontal="left" vertical="center"/>
    </xf>
    <xf numFmtId="0" fontId="7" fillId="0" borderId="0" xfId="0" applyFont="1" applyFill="1" applyBorder="1" applyAlignment="1">
      <alignment wrapText="1"/>
    </xf>
    <xf numFmtId="0" fontId="10" fillId="0" borderId="0" xfId="0" applyFont="1" applyAlignment="1"/>
    <xf numFmtId="0" fontId="7" fillId="2" borderId="25" xfId="0" applyFont="1" applyFill="1" applyBorder="1" applyAlignment="1" applyProtection="1">
      <alignment horizontal="center"/>
      <protection locked="0"/>
    </xf>
    <xf numFmtId="0" fontId="7" fillId="2" borderId="29" xfId="0" applyFont="1" applyFill="1" applyBorder="1" applyAlignment="1" applyProtection="1">
      <alignment horizontal="center"/>
      <protection locked="0"/>
    </xf>
    <xf numFmtId="0" fontId="19" fillId="0" borderId="0" xfId="0" applyFont="1" applyAlignment="1"/>
    <xf numFmtId="0" fontId="7" fillId="0" borderId="25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3" fillId="0" borderId="27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7" fillId="0" borderId="0" xfId="0" applyFont="1" applyFill="1" applyBorder="1" applyAlignment="1"/>
    <xf numFmtId="0" fontId="4" fillId="0" borderId="11" xfId="0" applyFont="1" applyBorder="1" applyAlignment="1"/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2" xfId="0" applyFont="1" applyBorder="1" applyAlignment="1"/>
    <xf numFmtId="0" fontId="7" fillId="0" borderId="23" xfId="0" applyFont="1" applyBorder="1" applyAlignment="1"/>
    <xf numFmtId="3" fontId="15" fillId="2" borderId="31" xfId="0" applyNumberFormat="1" applyFont="1" applyFill="1" applyBorder="1" applyAlignment="1" applyProtection="1">
      <alignment horizontal="center" vertical="center"/>
      <protection locked="0"/>
    </xf>
    <xf numFmtId="3" fontId="15" fillId="2" borderId="32" xfId="0" applyNumberFormat="1" applyFont="1" applyFill="1" applyBorder="1" applyAlignment="1" applyProtection="1">
      <alignment horizontal="center" vertical="center"/>
      <protection locked="0"/>
    </xf>
    <xf numFmtId="0" fontId="7" fillId="0" borderId="16" xfId="0" applyFont="1" applyBorder="1" applyAlignment="1"/>
    <xf numFmtId="0" fontId="7" fillId="0" borderId="17" xfId="0" applyFont="1" applyBorder="1" applyAlignment="1"/>
    <xf numFmtId="3" fontId="15" fillId="0" borderId="23" xfId="0" applyNumberFormat="1" applyFont="1" applyFill="1" applyBorder="1" applyAlignment="1">
      <alignment horizontal="center"/>
    </xf>
    <xf numFmtId="3" fontId="15" fillId="0" borderId="24" xfId="0" applyNumberFormat="1" applyFont="1" applyFill="1" applyBorder="1" applyAlignment="1">
      <alignment horizontal="center"/>
    </xf>
    <xf numFmtId="0" fontId="15" fillId="0" borderId="23" xfId="0" applyFont="1" applyBorder="1" applyAlignment="1"/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21" fillId="0" borderId="22" xfId="0" applyFont="1" applyBorder="1" applyAlignment="1"/>
    <xf numFmtId="0" fontId="0" fillId="0" borderId="23" xfId="0" applyFont="1" applyBorder="1" applyAlignment="1"/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7" fillId="2" borderId="19" xfId="0" applyFont="1" applyFill="1" applyBorder="1" applyAlignment="1" applyProtection="1">
      <alignment horizontal="center"/>
      <protection locked="0"/>
    </xf>
    <xf numFmtId="0" fontId="7" fillId="2" borderId="20" xfId="0" applyFont="1" applyFill="1" applyBorder="1" applyAlignment="1" applyProtection="1">
      <alignment horizontal="center"/>
      <protection locked="0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15" fillId="0" borderId="23" xfId="0" applyFont="1" applyBorder="1" applyAlignment="1">
      <alignment vertical="center"/>
    </xf>
    <xf numFmtId="3" fontId="15" fillId="0" borderId="31" xfId="0" applyNumberFormat="1" applyFont="1" applyBorder="1" applyAlignment="1">
      <alignment horizontal="center" vertical="center"/>
    </xf>
    <xf numFmtId="3" fontId="15" fillId="0" borderId="32" xfId="0" applyNumberFormat="1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7" fillId="0" borderId="12" xfId="0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/>
    </xf>
    <xf numFmtId="0" fontId="3" fillId="0" borderId="21" xfId="0" applyFont="1" applyBorder="1" applyAlignment="1"/>
    <xf numFmtId="0" fontId="3" fillId="0" borderId="19" xfId="0" applyFont="1" applyBorder="1" applyAlignment="1"/>
    <xf numFmtId="0" fontId="3" fillId="0" borderId="20" xfId="0" applyFont="1" applyBorder="1" applyAlignment="1"/>
    <xf numFmtId="0" fontId="7" fillId="0" borderId="19" xfId="0" applyFont="1" applyBorder="1" applyAlignment="1"/>
    <xf numFmtId="0" fontId="7" fillId="0" borderId="20" xfId="0" applyFont="1" applyBorder="1" applyAlignment="1"/>
    <xf numFmtId="0" fontId="7" fillId="0" borderId="21" xfId="0" applyFont="1" applyBorder="1" applyAlignment="1"/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2" xfId="0" applyFont="1" applyBorder="1" applyAlignment="1"/>
    <xf numFmtId="0" fontId="3" fillId="0" borderId="23" xfId="0" applyFont="1" applyBorder="1" applyAlignment="1"/>
  </cellXfs>
  <cellStyles count="2">
    <cellStyle name="Hypertextový odkaz" xfId="1" builtinId="8"/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78</xdr:row>
      <xdr:rowOff>170899</xdr:rowOff>
    </xdr:from>
    <xdr:to>
      <xdr:col>2</xdr:col>
      <xdr:colOff>200025</xdr:colOff>
      <xdr:row>81</xdr:row>
      <xdr:rowOff>111632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9716199"/>
          <a:ext cx="1152525" cy="512233"/>
        </a:xfrm>
        <a:prstGeom prst="rect">
          <a:avLst/>
        </a:prstGeom>
      </xdr:spPr>
    </xdr:pic>
    <xdr:clientData/>
  </xdr:twoCellAnchor>
  <xdr:twoCellAnchor editAs="oneCell">
    <xdr:from>
      <xdr:col>4</xdr:col>
      <xdr:colOff>1280333</xdr:colOff>
      <xdr:row>79</xdr:row>
      <xdr:rowOff>57150</xdr:rowOff>
    </xdr:from>
    <xdr:to>
      <xdr:col>6</xdr:col>
      <xdr:colOff>485776</xdr:colOff>
      <xdr:row>81</xdr:row>
      <xdr:rowOff>86105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9333" y="19792950"/>
          <a:ext cx="1539068" cy="4099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</xdr:row>
          <xdr:rowOff>47625</xdr:rowOff>
        </xdr:from>
        <xdr:to>
          <xdr:col>4</xdr:col>
          <xdr:colOff>523875</xdr:colOff>
          <xdr:row>8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866775</xdr:colOff>
          <xdr:row>33</xdr:row>
          <xdr:rowOff>390525</xdr:rowOff>
        </xdr:from>
        <xdr:to>
          <xdr:col>4</xdr:col>
          <xdr:colOff>476250</xdr:colOff>
          <xdr:row>36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</xdr:row>
          <xdr:rowOff>161925</xdr:rowOff>
        </xdr:from>
        <xdr:to>
          <xdr:col>4</xdr:col>
          <xdr:colOff>180975</xdr:colOff>
          <xdr:row>61</xdr:row>
          <xdr:rowOff>209550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85</xdr:row>
      <xdr:rowOff>123825</xdr:rowOff>
    </xdr:from>
    <xdr:to>
      <xdr:col>7</xdr:col>
      <xdr:colOff>843743</xdr:colOff>
      <xdr:row>87</xdr:row>
      <xdr:rowOff>171830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19431000"/>
          <a:ext cx="1539068" cy="4099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1019175</xdr:colOff>
          <xdr:row>3</xdr:row>
          <xdr:rowOff>47625</xdr:rowOff>
        </xdr:from>
        <xdr:to>
          <xdr:col>7</xdr:col>
          <xdr:colOff>200025</xdr:colOff>
          <xdr:row>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</xdr:row>
          <xdr:rowOff>171450</xdr:rowOff>
        </xdr:from>
        <xdr:to>
          <xdr:col>6</xdr:col>
          <xdr:colOff>676275</xdr:colOff>
          <xdr:row>14</xdr:row>
          <xdr:rowOff>57150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0</xdr:rowOff>
        </xdr:from>
        <xdr:to>
          <xdr:col>5</xdr:col>
          <xdr:colOff>257175</xdr:colOff>
          <xdr:row>63</xdr:row>
          <xdr:rowOff>95250</xdr:rowOff>
        </xdr:to>
        <xdr:sp macro="" textlink="">
          <xdr:nvSpPr>
            <xdr:cNvPr id="2130" name="Object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21</xdr:row>
      <xdr:rowOff>47625</xdr:rowOff>
    </xdr:from>
    <xdr:to>
      <xdr:col>9</xdr:col>
      <xdr:colOff>548468</xdr:colOff>
      <xdr:row>24</xdr:row>
      <xdr:rowOff>380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3657600"/>
          <a:ext cx="1539068" cy="409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4.bin"/><Relationship Id="rId9" Type="http://schemas.openxmlformats.org/officeDocument/2006/relationships/image" Target="../media/image8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/>
  <dimension ref="B1:H82"/>
  <sheetViews>
    <sheetView tabSelected="1" workbookViewId="0">
      <selection activeCell="B1" sqref="B1:F1"/>
    </sheetView>
  </sheetViews>
  <sheetFormatPr defaultRowHeight="15" x14ac:dyDescent="0.25"/>
  <cols>
    <col min="1" max="1" width="4" style="7" customWidth="1"/>
    <col min="2" max="2" width="15.42578125" style="7" customWidth="1"/>
    <col min="3" max="3" width="17.140625" style="7" customWidth="1"/>
    <col min="4" max="4" width="14.85546875" style="7" customWidth="1"/>
    <col min="5" max="5" width="24.140625" style="7" customWidth="1"/>
    <col min="6" max="6" width="10.85546875" style="7" customWidth="1"/>
    <col min="7" max="16384" width="9.140625" style="7"/>
  </cols>
  <sheetData>
    <row r="1" spans="2:6" ht="37.5" customHeight="1" x14ac:dyDescent="0.25">
      <c r="B1" s="82" t="s">
        <v>46</v>
      </c>
      <c r="C1" s="82"/>
      <c r="D1" s="82"/>
      <c r="E1" s="82"/>
      <c r="F1" s="82"/>
    </row>
    <row r="2" spans="2:6" ht="85.5" customHeight="1" x14ac:dyDescent="0.25">
      <c r="B2" s="62" t="s">
        <v>165</v>
      </c>
      <c r="C2" s="63"/>
      <c r="D2" s="63"/>
      <c r="E2" s="63"/>
      <c r="F2" s="63"/>
    </row>
    <row r="3" spans="2:6" ht="49.5" customHeight="1" x14ac:dyDescent="0.25">
      <c r="B3" s="62" t="s">
        <v>28</v>
      </c>
      <c r="C3" s="63"/>
      <c r="D3" s="63"/>
      <c r="E3" s="63"/>
      <c r="F3" s="63"/>
    </row>
    <row r="4" spans="2:6" ht="19.5" customHeight="1" thickBot="1" x14ac:dyDescent="0.3">
      <c r="B4" s="79" t="s">
        <v>112</v>
      </c>
      <c r="C4" s="80"/>
      <c r="D4" s="80"/>
      <c r="E4" s="80"/>
      <c r="F4" s="81"/>
    </row>
    <row r="5" spans="2:6" ht="13.5" customHeight="1" x14ac:dyDescent="0.25">
      <c r="B5" s="67" t="s">
        <v>29</v>
      </c>
      <c r="C5" s="67"/>
      <c r="D5" s="67"/>
      <c r="E5" s="67"/>
      <c r="F5" s="8"/>
    </row>
    <row r="6" spans="2:6" ht="19.5" customHeight="1" x14ac:dyDescent="0.25">
      <c r="B6" s="9"/>
      <c r="C6" s="10"/>
      <c r="D6" s="10"/>
      <c r="E6" s="10"/>
    </row>
    <row r="7" spans="2:6" ht="19.5" customHeight="1" x14ac:dyDescent="0.25">
      <c r="B7" s="9"/>
      <c r="C7" s="10"/>
      <c r="D7" s="10"/>
      <c r="E7" s="10"/>
    </row>
    <row r="8" spans="2:6" ht="19.5" customHeight="1" x14ac:dyDescent="0.25">
      <c r="B8" s="9"/>
      <c r="C8" s="10"/>
      <c r="D8" s="10"/>
      <c r="E8" s="10"/>
    </row>
    <row r="9" spans="2:6" ht="18" customHeight="1" x14ac:dyDescent="0.25">
      <c r="B9" s="8" t="s">
        <v>120</v>
      </c>
      <c r="C9" s="67" t="s">
        <v>33</v>
      </c>
      <c r="D9" s="76"/>
      <c r="E9" s="76"/>
      <c r="F9" s="76"/>
    </row>
    <row r="10" spans="2:6" ht="15" customHeight="1" x14ac:dyDescent="0.25">
      <c r="B10" s="8" t="s">
        <v>121</v>
      </c>
      <c r="C10" s="67" t="s">
        <v>34</v>
      </c>
      <c r="D10" s="76"/>
      <c r="E10" s="76"/>
      <c r="F10" s="76"/>
    </row>
    <row r="11" spans="2:6" ht="13.5" customHeight="1" x14ac:dyDescent="0.25">
      <c r="B11" s="8" t="s">
        <v>32</v>
      </c>
      <c r="C11" s="67" t="s">
        <v>35</v>
      </c>
      <c r="D11" s="76"/>
      <c r="E11" s="76"/>
      <c r="F11" s="76"/>
    </row>
    <row r="12" spans="2:6" ht="15.75" customHeight="1" thickBot="1" x14ac:dyDescent="0.3">
      <c r="B12" s="8" t="s">
        <v>109</v>
      </c>
    </row>
    <row r="13" spans="2:6" ht="15" customHeight="1" thickBot="1" x14ac:dyDescent="0.3">
      <c r="B13" s="73" t="s">
        <v>5</v>
      </c>
      <c r="C13" s="73" t="s">
        <v>6</v>
      </c>
      <c r="D13" s="77" t="s">
        <v>7</v>
      </c>
      <c r="E13" s="78"/>
      <c r="F13" s="11" t="s">
        <v>31</v>
      </c>
    </row>
    <row r="14" spans="2:6" ht="37.5" customHeight="1" x14ac:dyDescent="0.25">
      <c r="B14" s="74"/>
      <c r="C14" s="74"/>
      <c r="D14" s="73" t="s">
        <v>8</v>
      </c>
      <c r="E14" s="12" t="s">
        <v>9</v>
      </c>
      <c r="F14" s="13" t="s">
        <v>30</v>
      </c>
    </row>
    <row r="15" spans="2:6" ht="18" x14ac:dyDescent="0.25">
      <c r="B15" s="74"/>
      <c r="C15" s="74"/>
      <c r="D15" s="74"/>
      <c r="E15" s="14" t="s">
        <v>122</v>
      </c>
      <c r="F15" s="15" t="s">
        <v>123</v>
      </c>
    </row>
    <row r="16" spans="2:6" ht="15.75" thickBot="1" x14ac:dyDescent="0.3">
      <c r="B16" s="75"/>
      <c r="C16" s="75"/>
      <c r="D16" s="75"/>
      <c r="E16" s="16" t="s">
        <v>10</v>
      </c>
      <c r="F16" s="17"/>
    </row>
    <row r="17" spans="2:6" ht="15.75" thickBot="1" x14ac:dyDescent="0.3">
      <c r="B17" s="68" t="s">
        <v>11</v>
      </c>
      <c r="C17" s="18" t="s">
        <v>12</v>
      </c>
      <c r="D17" s="18" t="s">
        <v>13</v>
      </c>
      <c r="E17" s="19">
        <v>31</v>
      </c>
      <c r="F17" s="20">
        <v>0</v>
      </c>
    </row>
    <row r="18" spans="2:6" ht="15.75" thickBot="1" x14ac:dyDescent="0.3">
      <c r="B18" s="69"/>
      <c r="C18" s="18" t="s">
        <v>14</v>
      </c>
      <c r="D18" s="18" t="s">
        <v>13</v>
      </c>
      <c r="E18" s="19">
        <v>11</v>
      </c>
      <c r="F18" s="20">
        <v>0</v>
      </c>
    </row>
    <row r="19" spans="2:6" ht="15.75" thickBot="1" x14ac:dyDescent="0.3">
      <c r="B19" s="70"/>
      <c r="C19" s="18" t="s">
        <v>15</v>
      </c>
      <c r="D19" s="18" t="s">
        <v>13</v>
      </c>
      <c r="E19" s="19">
        <v>15</v>
      </c>
      <c r="F19" s="20">
        <v>0</v>
      </c>
    </row>
    <row r="20" spans="2:6" ht="15.75" thickBot="1" x14ac:dyDescent="0.3">
      <c r="B20" s="21" t="s">
        <v>16</v>
      </c>
      <c r="C20" s="18" t="s">
        <v>17</v>
      </c>
      <c r="D20" s="18" t="s">
        <v>18</v>
      </c>
      <c r="E20" s="19">
        <v>90</v>
      </c>
      <c r="F20" s="20">
        <v>0</v>
      </c>
    </row>
    <row r="21" spans="2:6" ht="15.75" thickBot="1" x14ac:dyDescent="0.3">
      <c r="B21" s="68" t="s">
        <v>19</v>
      </c>
      <c r="C21" s="18" t="s">
        <v>20</v>
      </c>
      <c r="D21" s="22" t="s">
        <v>18</v>
      </c>
      <c r="E21" s="23">
        <v>90</v>
      </c>
      <c r="F21" s="24">
        <v>0</v>
      </c>
    </row>
    <row r="22" spans="2:6" ht="15.75" thickBot="1" x14ac:dyDescent="0.3">
      <c r="B22" s="69"/>
      <c r="C22" s="18" t="s">
        <v>124</v>
      </c>
      <c r="D22" s="18" t="s">
        <v>18</v>
      </c>
      <c r="E22" s="19">
        <v>150</v>
      </c>
      <c r="F22" s="20">
        <v>0</v>
      </c>
    </row>
    <row r="23" spans="2:6" ht="15.75" thickBot="1" x14ac:dyDescent="0.3">
      <c r="B23" s="70"/>
      <c r="C23" s="18" t="s">
        <v>21</v>
      </c>
      <c r="D23" s="18" t="s">
        <v>18</v>
      </c>
      <c r="E23" s="19">
        <v>14</v>
      </c>
      <c r="F23" s="20">
        <v>0</v>
      </c>
    </row>
    <row r="24" spans="2:6" ht="15.75" thickBot="1" x14ac:dyDescent="0.3">
      <c r="B24" s="68" t="s">
        <v>22</v>
      </c>
      <c r="C24" s="18" t="s">
        <v>23</v>
      </c>
      <c r="D24" s="18" t="s">
        <v>24</v>
      </c>
      <c r="E24" s="19">
        <v>12</v>
      </c>
      <c r="F24" s="20">
        <v>0</v>
      </c>
    </row>
    <row r="25" spans="2:6" ht="15.75" thickBot="1" x14ac:dyDescent="0.3">
      <c r="B25" s="69"/>
      <c r="C25" s="18" t="s">
        <v>25</v>
      </c>
      <c r="D25" s="18" t="s">
        <v>24</v>
      </c>
      <c r="E25" s="19">
        <v>5</v>
      </c>
      <c r="F25" s="20">
        <v>0</v>
      </c>
    </row>
    <row r="26" spans="2:6" ht="15.75" thickBot="1" x14ac:dyDescent="0.3">
      <c r="B26" s="70"/>
      <c r="C26" s="18" t="s">
        <v>125</v>
      </c>
      <c r="D26" s="18" t="s">
        <v>24</v>
      </c>
      <c r="E26" s="19">
        <v>2</v>
      </c>
      <c r="F26" s="20">
        <v>0</v>
      </c>
    </row>
    <row r="27" spans="2:6" ht="15.75" thickBot="1" x14ac:dyDescent="0.3">
      <c r="B27" s="71" t="s">
        <v>26</v>
      </c>
      <c r="C27" s="18" t="s">
        <v>23</v>
      </c>
      <c r="D27" s="18" t="s">
        <v>24</v>
      </c>
      <c r="E27" s="19">
        <v>12</v>
      </c>
      <c r="F27" s="20">
        <v>0</v>
      </c>
    </row>
    <row r="28" spans="2:6" ht="27" customHeight="1" thickBot="1" x14ac:dyDescent="0.3">
      <c r="B28" s="72"/>
      <c r="C28" s="22" t="s">
        <v>125</v>
      </c>
      <c r="D28" s="22" t="s">
        <v>24</v>
      </c>
      <c r="E28" s="23">
        <v>2</v>
      </c>
      <c r="F28" s="24">
        <v>0</v>
      </c>
    </row>
    <row r="29" spans="2:6" ht="51" customHeight="1" thickBot="1" x14ac:dyDescent="0.3">
      <c r="B29" s="21" t="s">
        <v>27</v>
      </c>
      <c r="C29" s="22" t="s">
        <v>126</v>
      </c>
      <c r="D29" s="25" t="s">
        <v>24</v>
      </c>
      <c r="E29" s="23">
        <v>3</v>
      </c>
      <c r="F29" s="24">
        <v>0</v>
      </c>
    </row>
    <row r="30" spans="2:6" x14ac:dyDescent="0.25">
      <c r="B30" s="64" t="s">
        <v>127</v>
      </c>
      <c r="C30" s="65"/>
      <c r="D30" s="65"/>
      <c r="E30" s="65"/>
      <c r="F30" s="66"/>
    </row>
    <row r="31" spans="2:6" x14ac:dyDescent="0.25">
      <c r="B31" s="111" t="s">
        <v>128</v>
      </c>
      <c r="C31" s="112"/>
      <c r="D31" s="112"/>
      <c r="E31" s="112"/>
      <c r="F31" s="113"/>
    </row>
    <row r="32" spans="2:6" ht="15.75" thickBot="1" x14ac:dyDescent="0.3">
      <c r="B32" s="114" t="s">
        <v>129</v>
      </c>
      <c r="C32" s="115"/>
      <c r="D32" s="115"/>
      <c r="E32" s="115"/>
      <c r="F32" s="116"/>
    </row>
    <row r="33" spans="2:6" x14ac:dyDescent="0.25">
      <c r="B33" s="26"/>
      <c r="C33" s="26"/>
      <c r="D33" s="26"/>
      <c r="E33" s="26"/>
    </row>
    <row r="34" spans="2:6" ht="33.75" customHeight="1" x14ac:dyDescent="0.25">
      <c r="B34" s="62" t="s">
        <v>130</v>
      </c>
      <c r="C34" s="63"/>
      <c r="D34" s="63"/>
      <c r="E34" s="63"/>
      <c r="F34" s="63"/>
    </row>
    <row r="35" spans="2:6" x14ac:dyDescent="0.25">
      <c r="B35" s="26"/>
      <c r="C35" s="26"/>
      <c r="D35" s="26"/>
      <c r="E35" s="26"/>
    </row>
    <row r="36" spans="2:6" x14ac:dyDescent="0.25">
      <c r="B36" s="26"/>
      <c r="C36" s="26"/>
      <c r="D36" s="26"/>
      <c r="E36" s="26"/>
    </row>
    <row r="37" spans="2:6" x14ac:dyDescent="0.25">
      <c r="B37" s="26"/>
      <c r="C37" s="26"/>
      <c r="D37" s="26"/>
      <c r="E37" s="26"/>
    </row>
    <row r="38" spans="2:6" x14ac:dyDescent="0.25">
      <c r="B38" s="26"/>
      <c r="C38" s="26"/>
      <c r="D38" s="26"/>
      <c r="E38" s="26"/>
    </row>
    <row r="39" spans="2:6" x14ac:dyDescent="0.25">
      <c r="B39" s="8" t="s">
        <v>131</v>
      </c>
      <c r="C39" s="76" t="s">
        <v>168</v>
      </c>
      <c r="D39" s="76"/>
      <c r="E39" s="76"/>
      <c r="F39" s="76"/>
    </row>
    <row r="40" spans="2:6" x14ac:dyDescent="0.25">
      <c r="B40" s="8" t="s">
        <v>132</v>
      </c>
      <c r="C40" s="76" t="s">
        <v>169</v>
      </c>
      <c r="D40" s="76"/>
      <c r="E40" s="76"/>
      <c r="F40" s="76"/>
    </row>
    <row r="41" spans="2:6" x14ac:dyDescent="0.25">
      <c r="B41" s="8" t="s">
        <v>36</v>
      </c>
      <c r="C41" s="76" t="s">
        <v>170</v>
      </c>
      <c r="D41" s="76"/>
      <c r="E41" s="76"/>
      <c r="F41" s="76"/>
    </row>
    <row r="42" spans="2:6" ht="15.75" thickBot="1" x14ac:dyDescent="0.3">
      <c r="B42" s="8" t="s">
        <v>110</v>
      </c>
    </row>
    <row r="43" spans="2:6" ht="52.5" customHeight="1" thickBot="1" x14ac:dyDescent="0.3">
      <c r="B43" s="94" t="s">
        <v>0</v>
      </c>
      <c r="C43" s="95"/>
      <c r="D43" s="27" t="s">
        <v>1</v>
      </c>
      <c r="E43" s="77" t="s">
        <v>166</v>
      </c>
      <c r="F43" s="78"/>
    </row>
    <row r="44" spans="2:6" ht="15.75" thickBot="1" x14ac:dyDescent="0.3">
      <c r="B44" s="96"/>
      <c r="C44" s="97"/>
      <c r="D44" s="28" t="s">
        <v>133</v>
      </c>
      <c r="E44" s="89"/>
      <c r="F44" s="90"/>
    </row>
    <row r="45" spans="2:6" ht="15.75" thickBot="1" x14ac:dyDescent="0.3">
      <c r="B45" s="98"/>
      <c r="C45" s="99"/>
      <c r="D45" s="29" t="s">
        <v>2</v>
      </c>
      <c r="E45" s="93" t="s">
        <v>132</v>
      </c>
      <c r="F45" s="93"/>
    </row>
    <row r="46" spans="2:6" ht="18" customHeight="1" thickBot="1" x14ac:dyDescent="0.3">
      <c r="B46" s="83" t="s">
        <v>134</v>
      </c>
      <c r="C46" s="84"/>
      <c r="D46" s="30">
        <v>3</v>
      </c>
      <c r="E46" s="91">
        <v>0</v>
      </c>
      <c r="F46" s="92"/>
    </row>
    <row r="47" spans="2:6" ht="15.75" customHeight="1" thickBot="1" x14ac:dyDescent="0.3">
      <c r="B47" s="83" t="s">
        <v>3</v>
      </c>
      <c r="C47" s="84"/>
      <c r="D47" s="30">
        <v>15</v>
      </c>
      <c r="E47" s="91">
        <v>0</v>
      </c>
      <c r="F47" s="92"/>
    </row>
    <row r="48" spans="2:6" ht="15.75" customHeight="1" thickBot="1" x14ac:dyDescent="0.3">
      <c r="B48" s="83" t="s">
        <v>135</v>
      </c>
      <c r="C48" s="84"/>
      <c r="D48" s="30">
        <v>45</v>
      </c>
      <c r="E48" s="91">
        <v>0</v>
      </c>
      <c r="F48" s="92"/>
    </row>
    <row r="49" spans="2:6" ht="18.75" customHeight="1" thickBot="1" x14ac:dyDescent="0.3">
      <c r="B49" s="83" t="s">
        <v>4</v>
      </c>
      <c r="C49" s="84"/>
      <c r="D49" s="30">
        <v>120</v>
      </c>
      <c r="E49" s="91">
        <v>0</v>
      </c>
      <c r="F49" s="92"/>
    </row>
    <row r="50" spans="2:6" ht="38.25" customHeight="1" thickBot="1" x14ac:dyDescent="0.3">
      <c r="B50" s="85" t="s">
        <v>136</v>
      </c>
      <c r="C50" s="86"/>
      <c r="D50" s="87"/>
      <c r="E50" s="87"/>
      <c r="F50" s="88"/>
    </row>
    <row r="52" spans="2:6" x14ac:dyDescent="0.25">
      <c r="B52" s="76" t="s">
        <v>104</v>
      </c>
      <c r="C52" s="76"/>
      <c r="D52" s="76"/>
      <c r="E52" s="100"/>
      <c r="F52" s="100"/>
    </row>
    <row r="53" spans="2:6" ht="15.75" thickBot="1" x14ac:dyDescent="0.3"/>
    <row r="54" spans="2:6" ht="15.75" thickBot="1" x14ac:dyDescent="0.3">
      <c r="C54" s="31" t="s">
        <v>137</v>
      </c>
      <c r="D54" s="32">
        <f>(F17*E17)+(F18*E18)+(F19*E19)+(F20*E20)+(F21*E21)+(F22*E22)+(F23*E23)+(F24*E24)+(F25*E25)+(F26*E26)+(F27*E27)+(F28*E28)+(F29*E29)+(E46*D46)+(E47*D47)+(E48*D48)+(E49*D49)</f>
        <v>0</v>
      </c>
      <c r="E54" s="32" t="s">
        <v>37</v>
      </c>
    </row>
    <row r="56" spans="2:6" ht="15.75" thickBot="1" x14ac:dyDescent="0.3">
      <c r="B56" s="33" t="s">
        <v>38</v>
      </c>
      <c r="C56" s="34"/>
      <c r="D56" s="34"/>
      <c r="E56" s="35"/>
      <c r="F56" s="34"/>
    </row>
    <row r="57" spans="2:6" x14ac:dyDescent="0.25">
      <c r="B57" s="8"/>
      <c r="C57" s="8"/>
      <c r="D57" s="8"/>
      <c r="E57" s="8"/>
      <c r="F57" s="8"/>
    </row>
    <row r="58" spans="2:6" x14ac:dyDescent="0.25">
      <c r="B58" s="36" t="s">
        <v>39</v>
      </c>
      <c r="C58" s="36"/>
      <c r="D58" s="36"/>
      <c r="E58" s="36"/>
      <c r="F58" s="36"/>
    </row>
    <row r="62" spans="2:6" ht="28.5" customHeight="1" x14ac:dyDescent="0.25"/>
    <row r="63" spans="2:6" x14ac:dyDescent="0.25">
      <c r="B63" s="37" t="s">
        <v>40</v>
      </c>
      <c r="C63" s="67" t="s">
        <v>41</v>
      </c>
      <c r="D63" s="67"/>
      <c r="E63" s="67"/>
      <c r="F63" s="67"/>
    </row>
    <row r="64" spans="2:6" x14ac:dyDescent="0.25">
      <c r="B64" s="8" t="s">
        <v>138</v>
      </c>
      <c r="C64" s="36" t="s">
        <v>42</v>
      </c>
      <c r="D64" s="36"/>
      <c r="E64" s="36"/>
      <c r="F64" s="36"/>
    </row>
    <row r="65" spans="2:8" ht="15.75" thickBot="1" x14ac:dyDescent="0.3">
      <c r="B65" s="36" t="s">
        <v>111</v>
      </c>
    </row>
    <row r="66" spans="2:8" ht="15.75" thickBot="1" x14ac:dyDescent="0.3">
      <c r="C66" s="38" t="s">
        <v>138</v>
      </c>
      <c r="D66" s="39">
        <v>0</v>
      </c>
      <c r="E66" s="40" t="s">
        <v>43</v>
      </c>
    </row>
    <row r="67" spans="2:8" ht="15.75" thickBot="1" x14ac:dyDescent="0.3">
      <c r="C67" s="38" t="s">
        <v>40</v>
      </c>
      <c r="D67" s="39">
        <v>0</v>
      </c>
      <c r="E67" s="40" t="s">
        <v>44</v>
      </c>
    </row>
    <row r="69" spans="2:8" ht="15.75" thickBot="1" x14ac:dyDescent="0.3">
      <c r="B69" s="76" t="s">
        <v>105</v>
      </c>
      <c r="C69" s="76"/>
      <c r="D69" s="76"/>
      <c r="E69" s="100"/>
      <c r="F69" s="100"/>
    </row>
    <row r="70" spans="2:8" s="41" customFormat="1" ht="20.25" customHeight="1" thickBot="1" x14ac:dyDescent="0.3">
      <c r="C70" s="42" t="s">
        <v>139</v>
      </c>
      <c r="D70" s="43">
        <f>(D67/100)*D66</f>
        <v>0</v>
      </c>
      <c r="E70" s="43" t="s">
        <v>37</v>
      </c>
    </row>
    <row r="72" spans="2:8" ht="21" thickBot="1" x14ac:dyDescent="0.3">
      <c r="B72" s="109" t="s">
        <v>140</v>
      </c>
      <c r="C72" s="110"/>
      <c r="D72" s="110"/>
      <c r="E72" s="110"/>
      <c r="F72" s="110"/>
      <c r="G72" s="44"/>
      <c r="H72" s="44"/>
    </row>
    <row r="73" spans="2:8" ht="15.75" thickBot="1" x14ac:dyDescent="0.3"/>
    <row r="74" spans="2:8" ht="19.5" customHeight="1" x14ac:dyDescent="0.25">
      <c r="B74" s="103"/>
      <c r="C74" s="104"/>
      <c r="D74" s="104"/>
      <c r="E74" s="105" t="s">
        <v>103</v>
      </c>
      <c r="F74" s="106"/>
    </row>
    <row r="75" spans="2:8" ht="15.75" thickBot="1" x14ac:dyDescent="0.3">
      <c r="B75" s="101" t="s">
        <v>141</v>
      </c>
      <c r="C75" s="102"/>
      <c r="D75" s="102"/>
      <c r="E75" s="107">
        <f>D70+D54</f>
        <v>0</v>
      </c>
      <c r="F75" s="108"/>
    </row>
    <row r="76" spans="2:8" ht="28.5" customHeight="1" x14ac:dyDescent="0.25">
      <c r="E76" s="45">
        <f>E75</f>
        <v>0</v>
      </c>
    </row>
    <row r="78" spans="2:8" x14ac:dyDescent="0.25">
      <c r="B78" s="60" t="s">
        <v>164</v>
      </c>
    </row>
    <row r="80" spans="2:8" x14ac:dyDescent="0.25">
      <c r="B80" s="7" t="s">
        <v>119</v>
      </c>
      <c r="E80" s="61"/>
    </row>
    <row r="82" spans="5:5" x14ac:dyDescent="0.25">
      <c r="E82" s="6"/>
    </row>
  </sheetData>
  <sheetProtection password="F9C1" sheet="1" objects="1" scenarios="1"/>
  <mergeCells count="44">
    <mergeCell ref="C63:F63"/>
    <mergeCell ref="B52:F52"/>
    <mergeCell ref="C41:F41"/>
    <mergeCell ref="E43:F43"/>
    <mergeCell ref="B31:F31"/>
    <mergeCell ref="B32:F32"/>
    <mergeCell ref="B69:F69"/>
    <mergeCell ref="B75:D75"/>
    <mergeCell ref="B74:D74"/>
    <mergeCell ref="E74:F74"/>
    <mergeCell ref="E75:F75"/>
    <mergeCell ref="B72:F72"/>
    <mergeCell ref="B1:F1"/>
    <mergeCell ref="B49:C49"/>
    <mergeCell ref="B50:F50"/>
    <mergeCell ref="E44:F44"/>
    <mergeCell ref="E46:F46"/>
    <mergeCell ref="E47:F47"/>
    <mergeCell ref="E48:F48"/>
    <mergeCell ref="E49:F49"/>
    <mergeCell ref="E45:F45"/>
    <mergeCell ref="B43:C45"/>
    <mergeCell ref="B46:C46"/>
    <mergeCell ref="B47:C47"/>
    <mergeCell ref="B48:C48"/>
    <mergeCell ref="B34:F34"/>
    <mergeCell ref="C39:F39"/>
    <mergeCell ref="C40:F40"/>
    <mergeCell ref="B2:F2"/>
    <mergeCell ref="B3:F3"/>
    <mergeCell ref="B30:F30"/>
    <mergeCell ref="B5:E5"/>
    <mergeCell ref="B21:B23"/>
    <mergeCell ref="B24:B26"/>
    <mergeCell ref="B27:B28"/>
    <mergeCell ref="B13:B16"/>
    <mergeCell ref="C13:C16"/>
    <mergeCell ref="D14:D16"/>
    <mergeCell ref="C9:F9"/>
    <mergeCell ref="C10:F10"/>
    <mergeCell ref="C11:F11"/>
    <mergeCell ref="B17:B19"/>
    <mergeCell ref="D13:E13"/>
    <mergeCell ref="B4:F4"/>
  </mergeCells>
  <pageMargins left="0.31496062992125984" right="0.31496062992125984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>
              <from>
                <xdr:col>2</xdr:col>
                <xdr:colOff>514350</xdr:colOff>
                <xdr:row>5</xdr:row>
                <xdr:rowOff>47625</xdr:rowOff>
              </from>
              <to>
                <xdr:col>4</xdr:col>
                <xdr:colOff>523875</xdr:colOff>
                <xdr:row>8</xdr:row>
                <xdr:rowOff>9525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>
              <from>
                <xdr:col>2</xdr:col>
                <xdr:colOff>866775</xdr:colOff>
                <xdr:row>33</xdr:row>
                <xdr:rowOff>390525</xdr:rowOff>
              </from>
              <to>
                <xdr:col>4</xdr:col>
                <xdr:colOff>476250</xdr:colOff>
                <xdr:row>36</xdr:row>
                <xdr:rowOff>123825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>
              <from>
                <xdr:col>2</xdr:col>
                <xdr:colOff>838200</xdr:colOff>
                <xdr:row>58</xdr:row>
                <xdr:rowOff>161925</xdr:rowOff>
              </from>
              <to>
                <xdr:col>4</xdr:col>
                <xdr:colOff>180975</xdr:colOff>
                <xdr:row>61</xdr:row>
                <xdr:rowOff>209550</xdr:rowOff>
              </to>
            </anchor>
          </objectPr>
        </oleObject>
      </mc:Choice>
      <mc:Fallback>
        <oleObject progId="Equation.3" shapeId="1027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/>
  <dimension ref="A1:K85"/>
  <sheetViews>
    <sheetView topLeftCell="A10" zoomScaleNormal="100" workbookViewId="0">
      <selection activeCell="K62" sqref="K62"/>
    </sheetView>
  </sheetViews>
  <sheetFormatPr defaultRowHeight="14.25" x14ac:dyDescent="0.2"/>
  <cols>
    <col min="1" max="1" width="1.42578125" style="2" customWidth="1"/>
    <col min="2" max="2" width="21.5703125" style="2" customWidth="1"/>
    <col min="3" max="3" width="13.28515625" style="2" customWidth="1"/>
    <col min="4" max="4" width="11.5703125" style="2" customWidth="1"/>
    <col min="5" max="5" width="7.42578125" style="2" customWidth="1"/>
    <col min="6" max="6" width="15.140625" style="2" customWidth="1"/>
    <col min="7" max="7" width="11.85546875" style="2" customWidth="1"/>
    <col min="8" max="8" width="13.140625" style="2" customWidth="1"/>
    <col min="9" max="9" width="3.5703125" style="2" customWidth="1"/>
    <col min="10" max="10" width="3.42578125" style="2" customWidth="1"/>
    <col min="11" max="11" width="21.42578125" style="2" customWidth="1"/>
    <col min="12" max="12" width="23" style="2" customWidth="1"/>
    <col min="13" max="13" width="28" style="2" customWidth="1"/>
    <col min="14" max="16384" width="9.140625" style="2"/>
  </cols>
  <sheetData>
    <row r="1" spans="2:11" ht="18.75" x14ac:dyDescent="0.25">
      <c r="B1" s="82" t="s">
        <v>47</v>
      </c>
      <c r="C1" s="82"/>
      <c r="D1" s="82"/>
      <c r="E1" s="82"/>
      <c r="F1" s="82"/>
      <c r="G1" s="82"/>
      <c r="H1" s="82"/>
      <c r="I1" s="7"/>
      <c r="J1" s="7"/>
      <c r="K1" s="7"/>
    </row>
    <row r="2" spans="2:11" ht="47.25" customHeight="1" x14ac:dyDescent="0.25">
      <c r="B2" s="127" t="s">
        <v>45</v>
      </c>
      <c r="C2" s="127"/>
      <c r="D2" s="127"/>
      <c r="E2" s="127"/>
      <c r="F2" s="127"/>
      <c r="G2" s="127"/>
      <c r="H2" s="127"/>
      <c r="I2" s="7"/>
      <c r="J2" s="7"/>
      <c r="K2" s="7"/>
    </row>
    <row r="3" spans="2:11" ht="28.5" customHeight="1" thickBot="1" x14ac:dyDescent="0.3">
      <c r="B3" s="128" t="s">
        <v>142</v>
      </c>
      <c r="C3" s="128"/>
      <c r="D3" s="128"/>
      <c r="E3" s="128"/>
      <c r="F3" s="128"/>
      <c r="G3" s="128"/>
      <c r="H3" s="128"/>
      <c r="I3" s="7"/>
      <c r="J3" s="7"/>
      <c r="K3" s="7"/>
    </row>
    <row r="4" spans="2:11" ht="15" x14ac:dyDescent="0.25">
      <c r="B4" s="7"/>
      <c r="C4" s="7"/>
      <c r="D4" s="7"/>
      <c r="E4" s="7"/>
      <c r="F4" s="7"/>
      <c r="G4" s="7"/>
      <c r="H4" s="7"/>
      <c r="I4" s="7"/>
      <c r="J4" s="7"/>
      <c r="K4" s="7"/>
    </row>
    <row r="5" spans="2:11" ht="15" x14ac:dyDescent="0.25">
      <c r="B5" s="7"/>
      <c r="C5" s="7"/>
      <c r="D5" s="7"/>
      <c r="E5" s="7"/>
      <c r="F5" s="7"/>
      <c r="G5" s="7"/>
      <c r="H5" s="7"/>
      <c r="I5" s="7"/>
      <c r="J5" s="7"/>
      <c r="K5" s="7"/>
    </row>
    <row r="6" spans="2:11" ht="15" x14ac:dyDescent="0.25">
      <c r="B6" s="7"/>
      <c r="C6" s="7"/>
      <c r="D6" s="7"/>
      <c r="E6" s="7"/>
      <c r="F6" s="7"/>
      <c r="G6" s="7"/>
      <c r="H6" s="7"/>
      <c r="I6" s="7"/>
      <c r="J6" s="7"/>
      <c r="K6" s="7"/>
    </row>
    <row r="7" spans="2:11" ht="15" x14ac:dyDescent="0.25">
      <c r="B7" s="8" t="s">
        <v>143</v>
      </c>
      <c r="C7" s="76" t="s">
        <v>48</v>
      </c>
      <c r="D7" s="76"/>
      <c r="E7" s="76"/>
      <c r="F7" s="76"/>
      <c r="G7" s="76"/>
      <c r="H7" s="76"/>
      <c r="I7" s="7"/>
      <c r="J7" s="7"/>
      <c r="K7" s="7"/>
    </row>
    <row r="8" spans="2:11" ht="15" x14ac:dyDescent="0.25">
      <c r="B8" s="8" t="s">
        <v>144</v>
      </c>
      <c r="C8" s="36" t="s">
        <v>49</v>
      </c>
      <c r="D8" s="36"/>
      <c r="E8" s="36"/>
      <c r="F8" s="36"/>
      <c r="G8" s="36"/>
      <c r="H8" s="36"/>
      <c r="I8" s="7"/>
      <c r="J8" s="7"/>
      <c r="K8" s="7"/>
    </row>
    <row r="9" spans="2:11" ht="15" x14ac:dyDescent="0.25">
      <c r="B9" s="8" t="s">
        <v>145</v>
      </c>
      <c r="C9" s="129" t="s">
        <v>167</v>
      </c>
      <c r="D9" s="129"/>
      <c r="E9" s="129"/>
      <c r="F9" s="129"/>
      <c r="G9" s="129"/>
      <c r="H9" s="129"/>
      <c r="I9" s="7"/>
      <c r="J9" s="7"/>
      <c r="K9" s="7"/>
    </row>
    <row r="10" spans="2:11" ht="15" x14ac:dyDescent="0.25">
      <c r="B10" s="130"/>
      <c r="C10" s="100"/>
      <c r="D10" s="100"/>
      <c r="E10" s="100"/>
      <c r="F10" s="100"/>
      <c r="G10" s="100"/>
      <c r="H10" s="100"/>
      <c r="I10" s="7"/>
      <c r="J10" s="7"/>
      <c r="K10" s="7"/>
    </row>
    <row r="11" spans="2:11" ht="30" customHeight="1" thickBot="1" x14ac:dyDescent="0.3">
      <c r="B11" s="79" t="s">
        <v>52</v>
      </c>
      <c r="C11" s="79"/>
      <c r="D11" s="79"/>
      <c r="E11" s="79"/>
      <c r="F11" s="79"/>
      <c r="G11" s="79"/>
      <c r="H11" s="79"/>
      <c r="I11" s="7"/>
      <c r="J11" s="7"/>
      <c r="K11" s="7"/>
    </row>
    <row r="12" spans="2:11" ht="15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</row>
    <row r="13" spans="2:11" ht="15" x14ac:dyDescent="0.25"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2:11" ht="15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</row>
    <row r="15" spans="2:11" ht="18.75" customHeight="1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</row>
    <row r="16" spans="2:11" ht="33" customHeight="1" x14ac:dyDescent="0.25">
      <c r="B16" s="37" t="s">
        <v>147</v>
      </c>
      <c r="C16" s="67" t="s">
        <v>73</v>
      </c>
      <c r="D16" s="67"/>
      <c r="E16" s="67"/>
      <c r="F16" s="67"/>
      <c r="G16" s="67"/>
      <c r="H16" s="67"/>
      <c r="I16" s="7"/>
      <c r="J16" s="7"/>
      <c r="K16" s="7"/>
    </row>
    <row r="17" spans="2:11" ht="15" x14ac:dyDescent="0.25">
      <c r="B17" s="8" t="s">
        <v>72</v>
      </c>
      <c r="C17" s="67" t="s">
        <v>74</v>
      </c>
      <c r="D17" s="67"/>
      <c r="E17" s="67"/>
      <c r="F17" s="67"/>
      <c r="G17" s="67"/>
      <c r="H17" s="67"/>
      <c r="I17" s="7"/>
      <c r="J17" s="7"/>
      <c r="K17" s="7"/>
    </row>
    <row r="18" spans="2:11" ht="15" x14ac:dyDescent="0.25">
      <c r="B18" s="8" t="s">
        <v>50</v>
      </c>
      <c r="C18" s="76" t="s">
        <v>51</v>
      </c>
      <c r="D18" s="76"/>
      <c r="E18" s="76"/>
      <c r="F18" s="76"/>
      <c r="G18" s="76"/>
      <c r="H18" s="76"/>
      <c r="I18" s="7"/>
      <c r="J18" s="7"/>
      <c r="K18" s="7"/>
    </row>
    <row r="19" spans="2:11" ht="15.75" thickBot="1" x14ac:dyDescent="0.3">
      <c r="B19" s="8" t="s">
        <v>85</v>
      </c>
      <c r="C19" s="7"/>
      <c r="D19" s="7"/>
      <c r="E19" s="7"/>
      <c r="F19" s="7"/>
      <c r="G19" s="7"/>
      <c r="H19" s="7"/>
      <c r="I19" s="7"/>
      <c r="J19" s="7"/>
      <c r="K19" s="7"/>
    </row>
    <row r="20" spans="2:11" ht="19.5" customHeight="1" thickBot="1" x14ac:dyDescent="0.3">
      <c r="B20" s="73" t="s">
        <v>53</v>
      </c>
      <c r="C20" s="77" t="s">
        <v>76</v>
      </c>
      <c r="D20" s="126"/>
      <c r="E20" s="126"/>
      <c r="F20" s="126"/>
      <c r="G20" s="126"/>
      <c r="H20" s="78"/>
      <c r="I20" s="7"/>
      <c r="J20" s="7"/>
      <c r="K20" s="7"/>
    </row>
    <row r="21" spans="2:11" ht="18.75" customHeight="1" thickBot="1" x14ac:dyDescent="0.3">
      <c r="B21" s="74"/>
      <c r="C21" s="73" t="s">
        <v>54</v>
      </c>
      <c r="D21" s="73" t="s">
        <v>55</v>
      </c>
      <c r="E21" s="73" t="s">
        <v>56</v>
      </c>
      <c r="F21" s="73" t="s">
        <v>57</v>
      </c>
      <c r="G21" s="77" t="s">
        <v>58</v>
      </c>
      <c r="H21" s="78"/>
      <c r="I21" s="7"/>
      <c r="J21" s="7"/>
      <c r="K21" s="7"/>
    </row>
    <row r="22" spans="2:11" ht="21" customHeight="1" thickBot="1" x14ac:dyDescent="0.3">
      <c r="B22" s="75"/>
      <c r="C22" s="75"/>
      <c r="D22" s="75"/>
      <c r="E22" s="75"/>
      <c r="F22" s="75"/>
      <c r="G22" s="46" t="s">
        <v>59</v>
      </c>
      <c r="H22" s="46" t="s">
        <v>60</v>
      </c>
      <c r="I22" s="7"/>
      <c r="J22" s="7"/>
      <c r="K22" s="7"/>
    </row>
    <row r="23" spans="2:11" ht="42.75" customHeight="1" thickBot="1" x14ac:dyDescent="0.3">
      <c r="B23" s="47" t="s">
        <v>61</v>
      </c>
      <c r="C23" s="48" t="s">
        <v>62</v>
      </c>
      <c r="D23" s="48" t="s">
        <v>62</v>
      </c>
      <c r="E23" s="48">
        <v>0.7</v>
      </c>
      <c r="F23" s="48">
        <v>1</v>
      </c>
      <c r="G23" s="48">
        <v>1</v>
      </c>
      <c r="H23" s="48">
        <v>0.17</v>
      </c>
      <c r="I23" s="7"/>
      <c r="J23" s="7"/>
      <c r="K23" s="7"/>
    </row>
    <row r="24" spans="2:11" ht="40.5" customHeight="1" thickBot="1" x14ac:dyDescent="0.3">
      <c r="B24" s="47" t="s">
        <v>63</v>
      </c>
      <c r="C24" s="48">
        <v>6</v>
      </c>
      <c r="D24" s="48">
        <v>4.42</v>
      </c>
      <c r="E24" s="48">
        <v>1.5</v>
      </c>
      <c r="F24" s="48">
        <v>4</v>
      </c>
      <c r="G24" s="48">
        <v>4</v>
      </c>
      <c r="H24" s="48">
        <v>1</v>
      </c>
      <c r="I24" s="7"/>
      <c r="J24" s="7"/>
      <c r="K24" s="7"/>
    </row>
    <row r="25" spans="2:11" ht="15.75" customHeight="1" thickBot="1" x14ac:dyDescent="0.3">
      <c r="B25" s="47" t="s">
        <v>64</v>
      </c>
      <c r="C25" s="48">
        <v>6</v>
      </c>
      <c r="D25" s="48">
        <v>4.42</v>
      </c>
      <c r="E25" s="48">
        <v>1.5</v>
      </c>
      <c r="F25" s="48">
        <v>4</v>
      </c>
      <c r="G25" s="48">
        <v>4</v>
      </c>
      <c r="H25" s="48">
        <v>1</v>
      </c>
      <c r="I25" s="7"/>
      <c r="J25" s="7"/>
      <c r="K25" s="7"/>
    </row>
    <row r="26" spans="2:11" ht="15" customHeight="1" thickBot="1" x14ac:dyDescent="0.3">
      <c r="B26" s="47" t="s">
        <v>65</v>
      </c>
      <c r="C26" s="48" t="s">
        <v>62</v>
      </c>
      <c r="D26" s="48" t="s">
        <v>62</v>
      </c>
      <c r="E26" s="48">
        <v>1</v>
      </c>
      <c r="F26" s="48">
        <v>3</v>
      </c>
      <c r="G26" s="48">
        <v>3</v>
      </c>
      <c r="H26" s="48">
        <v>0.83</v>
      </c>
      <c r="I26" s="7"/>
      <c r="J26" s="7"/>
      <c r="K26" s="7"/>
    </row>
    <row r="27" spans="2:11" ht="15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</row>
    <row r="28" spans="2:11" ht="15.75" thickBot="1" x14ac:dyDescent="0.3">
      <c r="B28" s="49" t="s">
        <v>86</v>
      </c>
      <c r="C28" s="7"/>
      <c r="D28" s="7"/>
      <c r="E28" s="7"/>
      <c r="F28" s="7"/>
      <c r="G28" s="7"/>
      <c r="H28" s="7"/>
      <c r="I28" s="7"/>
      <c r="J28" s="7"/>
      <c r="K28" s="7"/>
    </row>
    <row r="29" spans="2:11" ht="15" x14ac:dyDescent="0.25">
      <c r="B29" s="117" t="s">
        <v>66</v>
      </c>
      <c r="C29" s="120" t="s">
        <v>75</v>
      </c>
      <c r="D29" s="121"/>
      <c r="E29" s="7"/>
      <c r="F29" s="133"/>
      <c r="G29" s="133"/>
      <c r="H29" s="133"/>
      <c r="I29" s="7"/>
      <c r="J29" s="7"/>
      <c r="K29" s="7"/>
    </row>
    <row r="30" spans="2:11" ht="15" x14ac:dyDescent="0.25">
      <c r="B30" s="118"/>
      <c r="C30" s="122" t="s">
        <v>148</v>
      </c>
      <c r="D30" s="123"/>
      <c r="E30" s="7"/>
      <c r="F30" s="7"/>
      <c r="G30" s="7"/>
      <c r="H30" s="7"/>
      <c r="I30" s="7"/>
      <c r="J30" s="7"/>
      <c r="K30" s="7"/>
    </row>
    <row r="31" spans="2:11" ht="15.75" thickBot="1" x14ac:dyDescent="0.3">
      <c r="B31" s="118"/>
      <c r="C31" s="124" t="s">
        <v>2</v>
      </c>
      <c r="D31" s="125"/>
      <c r="E31" s="7"/>
      <c r="F31" s="7"/>
      <c r="G31" s="7"/>
      <c r="H31" s="7"/>
      <c r="I31" s="7"/>
      <c r="J31" s="7"/>
      <c r="K31" s="7"/>
    </row>
    <row r="32" spans="2:11" ht="24.75" thickBot="1" x14ac:dyDescent="0.3">
      <c r="B32" s="119"/>
      <c r="C32" s="50" t="s">
        <v>67</v>
      </c>
      <c r="D32" s="50" t="s">
        <v>68</v>
      </c>
      <c r="E32" s="7"/>
      <c r="F32" s="7"/>
      <c r="G32" s="7"/>
      <c r="H32" s="7"/>
      <c r="I32" s="7"/>
      <c r="J32" s="7"/>
      <c r="K32" s="7"/>
    </row>
    <row r="33" spans="1:11" ht="15.75" thickBot="1" x14ac:dyDescent="0.3">
      <c r="B33" s="68" t="s">
        <v>69</v>
      </c>
      <c r="C33" s="16">
        <v>4</v>
      </c>
      <c r="D33" s="16">
        <v>2</v>
      </c>
      <c r="E33" s="7"/>
      <c r="F33" s="7"/>
      <c r="G33" s="7"/>
      <c r="H33" s="7"/>
      <c r="I33" s="7"/>
      <c r="J33" s="7"/>
      <c r="K33" s="7"/>
    </row>
    <row r="34" spans="1:11" ht="15.75" thickBot="1" x14ac:dyDescent="0.3">
      <c r="B34" s="69"/>
      <c r="C34" s="16">
        <v>4.5</v>
      </c>
      <c r="D34" s="16">
        <v>3</v>
      </c>
      <c r="E34" s="7"/>
      <c r="F34" s="7"/>
      <c r="G34" s="7"/>
      <c r="H34" s="7"/>
      <c r="I34" s="7"/>
      <c r="J34" s="7"/>
      <c r="K34" s="7"/>
    </row>
    <row r="35" spans="1:11" ht="15.75" thickBot="1" x14ac:dyDescent="0.3">
      <c r="B35" s="69"/>
      <c r="C35" s="16">
        <v>6</v>
      </c>
      <c r="D35" s="16">
        <v>3</v>
      </c>
      <c r="E35" s="7"/>
      <c r="F35" s="7"/>
      <c r="G35" s="7"/>
      <c r="H35" s="7"/>
      <c r="I35" s="7"/>
      <c r="J35" s="7"/>
      <c r="K35" s="7"/>
    </row>
    <row r="36" spans="1:11" ht="15.75" thickBot="1" x14ac:dyDescent="0.3">
      <c r="B36" s="69"/>
      <c r="C36" s="16">
        <v>8</v>
      </c>
      <c r="D36" s="16" t="s">
        <v>62</v>
      </c>
      <c r="E36" s="7"/>
      <c r="F36" s="7"/>
      <c r="G36" s="7"/>
      <c r="H36" s="7"/>
      <c r="I36" s="7"/>
      <c r="J36" s="7"/>
      <c r="K36" s="7"/>
    </row>
    <row r="37" spans="1:11" ht="15.75" thickBot="1" x14ac:dyDescent="0.3">
      <c r="B37" s="69"/>
      <c r="C37" s="16">
        <v>9</v>
      </c>
      <c r="D37" s="16">
        <v>3</v>
      </c>
      <c r="E37" s="7"/>
      <c r="F37" s="7"/>
      <c r="G37" s="7"/>
      <c r="H37" s="7"/>
      <c r="I37" s="7"/>
      <c r="J37" s="7"/>
      <c r="K37" s="7"/>
    </row>
    <row r="38" spans="1:11" ht="15.75" thickBot="1" x14ac:dyDescent="0.3">
      <c r="B38" s="70"/>
      <c r="C38" s="16">
        <v>10</v>
      </c>
      <c r="D38" s="16">
        <v>3</v>
      </c>
      <c r="E38" s="7"/>
      <c r="F38" s="7"/>
      <c r="G38" s="7"/>
      <c r="H38" s="7"/>
      <c r="I38" s="7"/>
      <c r="J38" s="7"/>
      <c r="K38" s="7"/>
    </row>
    <row r="39" spans="1:11" ht="25.5" customHeight="1" thickBot="1" x14ac:dyDescent="0.3">
      <c r="B39" s="21" t="s">
        <v>70</v>
      </c>
      <c r="C39" s="48">
        <v>1.5</v>
      </c>
      <c r="D39" s="48" t="s">
        <v>62</v>
      </c>
      <c r="E39" s="7"/>
      <c r="F39" s="7"/>
      <c r="G39" s="7"/>
      <c r="H39" s="7"/>
      <c r="I39" s="7"/>
      <c r="J39" s="7"/>
      <c r="K39" s="7"/>
    </row>
    <row r="40" spans="1:11" ht="24.75" customHeight="1" thickBot="1" x14ac:dyDescent="0.3">
      <c r="B40" s="21" t="s">
        <v>71</v>
      </c>
      <c r="C40" s="48">
        <v>3</v>
      </c>
      <c r="D40" s="48" t="s">
        <v>62</v>
      </c>
      <c r="E40" s="7"/>
      <c r="F40" s="7"/>
      <c r="G40" s="7"/>
      <c r="H40" s="7"/>
      <c r="I40" s="7"/>
      <c r="J40" s="7"/>
      <c r="K40" s="7"/>
    </row>
    <row r="41" spans="1:11" ht="15" x14ac:dyDescent="0.25"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ht="15.75" thickBot="1" x14ac:dyDescent="0.3">
      <c r="B42" s="141" t="s">
        <v>89</v>
      </c>
      <c r="C42" s="141"/>
      <c r="D42" s="141"/>
      <c r="E42" s="141"/>
      <c r="F42" s="141"/>
      <c r="G42" s="141"/>
      <c r="H42" s="141"/>
      <c r="I42" s="7"/>
      <c r="J42" s="7"/>
      <c r="K42" s="7"/>
    </row>
    <row r="43" spans="1:11" ht="39.75" customHeight="1" x14ac:dyDescent="0.25">
      <c r="B43" s="51" t="s">
        <v>83</v>
      </c>
      <c r="C43" s="136" t="s">
        <v>84</v>
      </c>
      <c r="D43" s="137"/>
      <c r="E43" s="136" t="s">
        <v>87</v>
      </c>
      <c r="F43" s="137"/>
      <c r="G43" s="155" t="s">
        <v>90</v>
      </c>
      <c r="H43" s="156"/>
      <c r="I43" s="7"/>
      <c r="J43" s="7"/>
      <c r="K43" s="7"/>
    </row>
    <row r="44" spans="1:11" ht="15" x14ac:dyDescent="0.25">
      <c r="B44" s="52" t="s">
        <v>149</v>
      </c>
      <c r="C44" s="134" t="s">
        <v>72</v>
      </c>
      <c r="D44" s="135"/>
      <c r="E44" s="134" t="s">
        <v>50</v>
      </c>
      <c r="F44" s="135"/>
      <c r="G44" s="153" t="s">
        <v>88</v>
      </c>
      <c r="H44" s="154"/>
      <c r="I44" s="7"/>
      <c r="J44" s="7"/>
      <c r="K44" s="7"/>
    </row>
    <row r="45" spans="1:11" ht="15" x14ac:dyDescent="0.25">
      <c r="A45" s="2" t="s">
        <v>77</v>
      </c>
      <c r="B45" s="53">
        <v>0</v>
      </c>
      <c r="C45" s="131">
        <v>0</v>
      </c>
      <c r="D45" s="132"/>
      <c r="E45" s="131">
        <v>0</v>
      </c>
      <c r="F45" s="132"/>
      <c r="G45" s="138">
        <f t="shared" ref="G45" si="0">B45*C45*E45</f>
        <v>0</v>
      </c>
      <c r="H45" s="139"/>
      <c r="I45" s="7"/>
      <c r="J45" s="7"/>
      <c r="K45" s="7"/>
    </row>
    <row r="46" spans="1:11" ht="15" x14ac:dyDescent="0.25">
      <c r="A46" s="4" t="s">
        <v>78</v>
      </c>
      <c r="B46" s="53">
        <v>0</v>
      </c>
      <c r="C46" s="131">
        <v>0</v>
      </c>
      <c r="D46" s="132"/>
      <c r="E46" s="131">
        <v>0</v>
      </c>
      <c r="F46" s="132"/>
      <c r="G46" s="138">
        <f t="shared" ref="G46:G50" si="1">B46*C46*E46</f>
        <v>0</v>
      </c>
      <c r="H46" s="139"/>
      <c r="I46" s="7"/>
      <c r="J46" s="7"/>
      <c r="K46" s="7"/>
    </row>
    <row r="47" spans="1:11" ht="15" x14ac:dyDescent="0.25">
      <c r="A47" s="2" t="s">
        <v>79</v>
      </c>
      <c r="B47" s="53">
        <v>0</v>
      </c>
      <c r="C47" s="131">
        <v>0</v>
      </c>
      <c r="D47" s="132"/>
      <c r="E47" s="131">
        <v>0</v>
      </c>
      <c r="F47" s="132"/>
      <c r="G47" s="138">
        <f t="shared" si="1"/>
        <v>0</v>
      </c>
      <c r="H47" s="139"/>
      <c r="I47" s="7"/>
      <c r="J47" s="7"/>
      <c r="K47" s="7"/>
    </row>
    <row r="48" spans="1:11" ht="15" x14ac:dyDescent="0.25">
      <c r="A48" s="4" t="s">
        <v>80</v>
      </c>
      <c r="B48" s="53">
        <v>0</v>
      </c>
      <c r="C48" s="131">
        <v>0</v>
      </c>
      <c r="D48" s="132"/>
      <c r="E48" s="131">
        <v>0</v>
      </c>
      <c r="F48" s="132"/>
      <c r="G48" s="138">
        <f t="shared" si="1"/>
        <v>0</v>
      </c>
      <c r="H48" s="139"/>
      <c r="I48" s="7"/>
      <c r="J48" s="7"/>
      <c r="K48" s="7"/>
    </row>
    <row r="49" spans="1:11" ht="15" x14ac:dyDescent="0.25">
      <c r="A49" s="2" t="s">
        <v>81</v>
      </c>
      <c r="B49" s="53">
        <v>0</v>
      </c>
      <c r="C49" s="131">
        <v>0</v>
      </c>
      <c r="D49" s="132"/>
      <c r="E49" s="131">
        <v>0</v>
      </c>
      <c r="F49" s="132"/>
      <c r="G49" s="138">
        <f t="shared" si="1"/>
        <v>0</v>
      </c>
      <c r="H49" s="139"/>
      <c r="I49" s="7"/>
      <c r="J49" s="7"/>
      <c r="K49" s="7"/>
    </row>
    <row r="50" spans="1:11" ht="15" x14ac:dyDescent="0.25">
      <c r="A50" s="4" t="s">
        <v>82</v>
      </c>
      <c r="B50" s="53">
        <v>0</v>
      </c>
      <c r="C50" s="131">
        <v>0</v>
      </c>
      <c r="D50" s="132"/>
      <c r="E50" s="131">
        <v>0</v>
      </c>
      <c r="F50" s="132"/>
      <c r="G50" s="138">
        <f t="shared" si="1"/>
        <v>0</v>
      </c>
      <c r="H50" s="139"/>
      <c r="I50" s="7"/>
      <c r="J50" s="7"/>
      <c r="K50" s="7"/>
    </row>
    <row r="51" spans="1:11" ht="15.75" thickBot="1" x14ac:dyDescent="0.3">
      <c r="B51" s="144" t="s">
        <v>150</v>
      </c>
      <c r="C51" s="152"/>
      <c r="D51" s="152"/>
      <c r="E51" s="152"/>
      <c r="F51" s="152"/>
      <c r="G51" s="150">
        <f>SUM(G45:H50)</f>
        <v>0</v>
      </c>
      <c r="H51" s="151"/>
      <c r="I51" s="7"/>
      <c r="J51" s="7"/>
      <c r="K51" s="7"/>
    </row>
    <row r="52" spans="1:11" ht="15" x14ac:dyDescent="0.25"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ht="15" x14ac:dyDescent="0.25"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ht="20.25" customHeight="1" thickBot="1" x14ac:dyDescent="0.3">
      <c r="B54" s="79" t="s">
        <v>92</v>
      </c>
      <c r="C54" s="79"/>
      <c r="D54" s="79"/>
      <c r="E54" s="79"/>
      <c r="F54" s="79"/>
      <c r="G54" s="79"/>
      <c r="H54" s="79"/>
      <c r="I54" s="7"/>
      <c r="J54" s="7"/>
      <c r="K54" s="7"/>
    </row>
    <row r="55" spans="1:11" ht="15.75" customHeight="1" thickBot="1" x14ac:dyDescent="0.3"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ht="17.25" customHeight="1" x14ac:dyDescent="0.25">
      <c r="B56" s="148"/>
      <c r="C56" s="149"/>
      <c r="D56" s="149"/>
      <c r="E56" s="149"/>
      <c r="F56" s="149"/>
      <c r="G56" s="142" t="s">
        <v>91</v>
      </c>
      <c r="H56" s="143"/>
      <c r="I56" s="7"/>
      <c r="J56" s="7"/>
      <c r="K56" s="7"/>
    </row>
    <row r="57" spans="1:11" ht="15.75" thickBot="1" x14ac:dyDescent="0.3">
      <c r="B57" s="144" t="s">
        <v>151</v>
      </c>
      <c r="C57" s="145"/>
      <c r="D57" s="145"/>
      <c r="E57" s="145"/>
      <c r="F57" s="145"/>
      <c r="G57" s="146">
        <v>0</v>
      </c>
      <c r="H57" s="147"/>
      <c r="I57" s="7"/>
      <c r="J57" s="7"/>
      <c r="K57" s="7"/>
    </row>
    <row r="58" spans="1:11" ht="15" x14ac:dyDescent="0.25"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ht="15" x14ac:dyDescent="0.25"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ht="15.75" thickBot="1" x14ac:dyDescent="0.3">
      <c r="B60" s="79" t="s">
        <v>99</v>
      </c>
      <c r="C60" s="79"/>
      <c r="D60" s="79"/>
      <c r="E60" s="79"/>
      <c r="F60" s="79"/>
      <c r="G60" s="79"/>
      <c r="H60" s="79"/>
      <c r="I60" s="7"/>
      <c r="J60" s="7"/>
      <c r="K60" s="7"/>
    </row>
    <row r="61" spans="1:11" ht="15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ht="15" x14ac:dyDescent="0.25"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ht="15" x14ac:dyDescent="0.25"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ht="15" x14ac:dyDescent="0.25"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2:11" ht="15" x14ac:dyDescent="0.25">
      <c r="B65" s="54" t="s">
        <v>152</v>
      </c>
      <c r="C65" s="129" t="s">
        <v>146</v>
      </c>
      <c r="D65" s="129"/>
      <c r="E65" s="129"/>
      <c r="F65" s="129"/>
      <c r="G65" s="129"/>
      <c r="H65" s="129"/>
      <c r="I65" s="7"/>
      <c r="J65" s="7"/>
      <c r="K65" s="7"/>
    </row>
    <row r="66" spans="2:11" ht="18" customHeight="1" x14ac:dyDescent="0.25">
      <c r="B66" s="54" t="s">
        <v>153</v>
      </c>
      <c r="C66" s="140" t="s">
        <v>154</v>
      </c>
      <c r="D66" s="140"/>
      <c r="E66" s="140"/>
      <c r="F66" s="140"/>
      <c r="G66" s="140"/>
      <c r="H66" s="140"/>
      <c r="I66" s="7"/>
      <c r="J66" s="7"/>
      <c r="K66" s="7"/>
    </row>
    <row r="67" spans="2:11" ht="15" x14ac:dyDescent="0.25"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2:11" ht="15.75" customHeight="1" thickBot="1" x14ac:dyDescent="0.3">
      <c r="B68" s="8" t="s">
        <v>100</v>
      </c>
      <c r="C68" s="7"/>
      <c r="D68" s="7"/>
      <c r="E68" s="7"/>
      <c r="F68" s="7"/>
      <c r="G68" s="7"/>
      <c r="H68" s="7"/>
      <c r="I68" s="7"/>
      <c r="J68" s="7"/>
      <c r="K68" s="7"/>
    </row>
    <row r="69" spans="2:11" ht="15" x14ac:dyDescent="0.25">
      <c r="B69" s="73" t="s">
        <v>93</v>
      </c>
      <c r="C69" s="55" t="s">
        <v>94</v>
      </c>
      <c r="D69" s="56" t="s">
        <v>95</v>
      </c>
      <c r="E69" s="7"/>
      <c r="F69" s="7"/>
      <c r="G69" s="7"/>
      <c r="H69" s="7"/>
      <c r="I69" s="7"/>
      <c r="J69" s="7"/>
      <c r="K69" s="7"/>
    </row>
    <row r="70" spans="2:11" ht="15.75" thickBot="1" x14ac:dyDescent="0.3">
      <c r="B70" s="75"/>
      <c r="C70" s="16" t="s">
        <v>155</v>
      </c>
      <c r="D70" s="16" t="s">
        <v>156</v>
      </c>
      <c r="E70" s="7"/>
      <c r="F70" s="7"/>
      <c r="G70" s="7"/>
      <c r="H70" s="7"/>
      <c r="I70" s="7"/>
      <c r="J70" s="7"/>
      <c r="K70" s="7"/>
    </row>
    <row r="71" spans="2:11" ht="15.75" thickBot="1" x14ac:dyDescent="0.3">
      <c r="B71" s="21" t="s">
        <v>96</v>
      </c>
      <c r="C71" s="16">
        <v>1</v>
      </c>
      <c r="D71" s="16">
        <v>60</v>
      </c>
      <c r="E71" s="7"/>
      <c r="F71" s="7"/>
      <c r="G71" s="7"/>
      <c r="H71" s="7"/>
      <c r="I71" s="7"/>
      <c r="J71" s="7"/>
      <c r="K71" s="7"/>
    </row>
    <row r="72" spans="2:11" ht="15.75" thickBot="1" x14ac:dyDescent="0.3">
      <c r="B72" s="21" t="s">
        <v>97</v>
      </c>
      <c r="C72" s="16">
        <v>1.2</v>
      </c>
      <c r="D72" s="16">
        <v>200</v>
      </c>
      <c r="E72" s="7"/>
      <c r="F72" s="7"/>
      <c r="G72" s="7"/>
      <c r="H72" s="7"/>
      <c r="I72" s="7"/>
      <c r="J72" s="7"/>
      <c r="K72" s="7"/>
    </row>
    <row r="73" spans="2:11" ht="15.75" thickBot="1" x14ac:dyDescent="0.3">
      <c r="B73" s="21" t="s">
        <v>98</v>
      </c>
      <c r="C73" s="16">
        <v>1</v>
      </c>
      <c r="D73" s="16" t="s">
        <v>101</v>
      </c>
      <c r="E73" s="7"/>
      <c r="F73" s="7"/>
      <c r="G73" s="7"/>
      <c r="H73" s="7"/>
      <c r="I73" s="7"/>
      <c r="J73" s="7"/>
      <c r="K73" s="7"/>
    </row>
    <row r="74" spans="2:11" ht="15.75" thickBot="1" x14ac:dyDescent="0.3"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2:11" ht="15" x14ac:dyDescent="0.25">
      <c r="B75" s="162" t="s">
        <v>157</v>
      </c>
      <c r="C75" s="161"/>
      <c r="D75" s="161" t="s">
        <v>158</v>
      </c>
      <c r="E75" s="161"/>
      <c r="F75" s="161"/>
      <c r="G75" s="142" t="s">
        <v>90</v>
      </c>
      <c r="H75" s="143"/>
      <c r="I75" s="7"/>
      <c r="J75" s="7"/>
      <c r="K75" s="7"/>
    </row>
    <row r="76" spans="2:11" ht="15" x14ac:dyDescent="0.25">
      <c r="B76" s="163">
        <v>0</v>
      </c>
      <c r="C76" s="164"/>
      <c r="D76" s="164">
        <v>0</v>
      </c>
      <c r="E76" s="164"/>
      <c r="F76" s="164"/>
      <c r="G76" s="159">
        <f>B76*D76</f>
        <v>0</v>
      </c>
      <c r="H76" s="160"/>
      <c r="I76" s="7"/>
      <c r="J76" s="7"/>
      <c r="K76" s="7"/>
    </row>
    <row r="77" spans="2:11" ht="15" x14ac:dyDescent="0.25">
      <c r="B77" s="163">
        <v>0</v>
      </c>
      <c r="C77" s="164"/>
      <c r="D77" s="164">
        <v>0</v>
      </c>
      <c r="E77" s="164"/>
      <c r="F77" s="164"/>
      <c r="G77" s="159">
        <f>B77*D77</f>
        <v>0</v>
      </c>
      <c r="H77" s="160"/>
      <c r="I77" s="7"/>
      <c r="J77" s="7"/>
      <c r="K77" s="7"/>
    </row>
    <row r="78" spans="2:11" ht="16.5" customHeight="1" thickBot="1" x14ac:dyDescent="0.4">
      <c r="B78" s="157" t="s">
        <v>159</v>
      </c>
      <c r="C78" s="158"/>
      <c r="D78" s="158"/>
      <c r="E78" s="158"/>
      <c r="F78" s="158"/>
      <c r="G78" s="165">
        <f>SUM(G76:H77)</f>
        <v>0</v>
      </c>
      <c r="H78" s="166"/>
      <c r="I78" s="7"/>
      <c r="J78" s="7"/>
      <c r="K78" s="7"/>
    </row>
    <row r="79" spans="2:11" ht="15" x14ac:dyDescent="0.25"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2:11" ht="18.75" thickBot="1" x14ac:dyDescent="0.3">
      <c r="B80" s="128" t="s">
        <v>160</v>
      </c>
      <c r="C80" s="128"/>
      <c r="D80" s="128"/>
      <c r="E80" s="128"/>
      <c r="F80" s="128"/>
      <c r="G80" s="128"/>
      <c r="H80" s="128"/>
      <c r="I80" s="7"/>
      <c r="J80" s="7"/>
      <c r="K80" s="7"/>
    </row>
    <row r="81" spans="2:11" ht="15.75" thickBot="1" x14ac:dyDescent="0.3"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2:11" ht="16.5" customHeight="1" x14ac:dyDescent="0.25">
      <c r="B82" s="103"/>
      <c r="C82" s="104"/>
      <c r="D82" s="104"/>
      <c r="E82" s="104"/>
      <c r="F82" s="104"/>
      <c r="G82" s="170" t="s">
        <v>102</v>
      </c>
      <c r="H82" s="171"/>
      <c r="I82" s="7"/>
      <c r="J82" s="7"/>
      <c r="K82" s="7"/>
    </row>
    <row r="83" spans="2:11" ht="18" customHeight="1" thickBot="1" x14ac:dyDescent="0.3">
      <c r="B83" s="101" t="s">
        <v>161</v>
      </c>
      <c r="C83" s="167"/>
      <c r="D83" s="167"/>
      <c r="E83" s="167"/>
      <c r="F83" s="167"/>
      <c r="G83" s="168">
        <f>G78+G57+G51</f>
        <v>0</v>
      </c>
      <c r="H83" s="169"/>
      <c r="I83" s="7"/>
      <c r="J83" s="7"/>
      <c r="K83" s="7"/>
    </row>
    <row r="84" spans="2:11" ht="15" x14ac:dyDescent="0.25"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2:11" ht="15" x14ac:dyDescent="0.25">
      <c r="B85" s="7" t="s">
        <v>164</v>
      </c>
    </row>
  </sheetData>
  <sheetProtection password="F9C1" sheet="1" objects="1" scenarios="1"/>
  <mergeCells count="75">
    <mergeCell ref="B80:H80"/>
    <mergeCell ref="B83:F83"/>
    <mergeCell ref="G83:H83"/>
    <mergeCell ref="G82:H82"/>
    <mergeCell ref="B82:F82"/>
    <mergeCell ref="B78:F78"/>
    <mergeCell ref="G75:H75"/>
    <mergeCell ref="G76:H76"/>
    <mergeCell ref="D75:F75"/>
    <mergeCell ref="B75:C75"/>
    <mergeCell ref="B76:C76"/>
    <mergeCell ref="D76:F76"/>
    <mergeCell ref="B77:C77"/>
    <mergeCell ref="D77:F77"/>
    <mergeCell ref="G77:H77"/>
    <mergeCell ref="G78:H78"/>
    <mergeCell ref="B60:H60"/>
    <mergeCell ref="B69:B70"/>
    <mergeCell ref="C66:H66"/>
    <mergeCell ref="C65:H65"/>
    <mergeCell ref="B42:H42"/>
    <mergeCell ref="B54:H54"/>
    <mergeCell ref="G56:H56"/>
    <mergeCell ref="B57:F57"/>
    <mergeCell ref="G57:H57"/>
    <mergeCell ref="B56:F56"/>
    <mergeCell ref="G51:H51"/>
    <mergeCell ref="B51:F51"/>
    <mergeCell ref="G44:H44"/>
    <mergeCell ref="G43:H43"/>
    <mergeCell ref="E44:F44"/>
    <mergeCell ref="E43:F43"/>
    <mergeCell ref="C45:D45"/>
    <mergeCell ref="C46:D46"/>
    <mergeCell ref="C47:D47"/>
    <mergeCell ref="C48:D48"/>
    <mergeCell ref="C49:D49"/>
    <mergeCell ref="C50:D50"/>
    <mergeCell ref="F29:H29"/>
    <mergeCell ref="C44:D44"/>
    <mergeCell ref="C43:D43"/>
    <mergeCell ref="E50:F50"/>
    <mergeCell ref="G45:H45"/>
    <mergeCell ref="G46:H46"/>
    <mergeCell ref="G47:H47"/>
    <mergeCell ref="G48:H48"/>
    <mergeCell ref="G49:H49"/>
    <mergeCell ref="G50:H50"/>
    <mergeCell ref="E45:F45"/>
    <mergeCell ref="E46:F46"/>
    <mergeCell ref="E47:F47"/>
    <mergeCell ref="E48:F48"/>
    <mergeCell ref="E49:F49"/>
    <mergeCell ref="C18:H18"/>
    <mergeCell ref="B1:H1"/>
    <mergeCell ref="B2:H2"/>
    <mergeCell ref="B3:H3"/>
    <mergeCell ref="C7:H7"/>
    <mergeCell ref="C9:H9"/>
    <mergeCell ref="B10:H10"/>
    <mergeCell ref="B11:H11"/>
    <mergeCell ref="C16:H16"/>
    <mergeCell ref="C17:H17"/>
    <mergeCell ref="B20:B22"/>
    <mergeCell ref="C20:H20"/>
    <mergeCell ref="C21:C22"/>
    <mergeCell ref="D21:D22"/>
    <mergeCell ref="E21:E22"/>
    <mergeCell ref="F21:F22"/>
    <mergeCell ref="G21:H21"/>
    <mergeCell ref="B29:B32"/>
    <mergeCell ref="C29:D29"/>
    <mergeCell ref="C30:D30"/>
    <mergeCell ref="C31:D31"/>
    <mergeCell ref="B33:B38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049" r:id="rId4">
          <objectPr defaultSize="0" autoPict="0" r:id="rId5">
            <anchor moveWithCells="1">
              <from>
                <xdr:col>1</xdr:col>
                <xdr:colOff>1019175</xdr:colOff>
                <xdr:row>3</xdr:row>
                <xdr:rowOff>47625</xdr:rowOff>
              </from>
              <to>
                <xdr:col>7</xdr:col>
                <xdr:colOff>200025</xdr:colOff>
                <xdr:row>5</xdr:row>
                <xdr:rowOff>133350</xdr:rowOff>
              </to>
            </anchor>
          </objectPr>
        </oleObject>
      </mc:Choice>
      <mc:Fallback>
        <oleObject progId="Equation.3" shapeId="2049" r:id="rId4"/>
      </mc:Fallback>
    </mc:AlternateContent>
    <mc:AlternateContent xmlns:mc="http://schemas.openxmlformats.org/markup-compatibility/2006">
      <mc:Choice Requires="x14">
        <oleObject progId="Equation.3" shapeId="2050" r:id="rId6">
          <objectPr defaultSize="0" autoPict="0" r:id="rId7">
            <anchor moveWithCells="1">
              <from>
                <xdr:col>2</xdr:col>
                <xdr:colOff>104775</xdr:colOff>
                <xdr:row>11</xdr:row>
                <xdr:rowOff>171450</xdr:rowOff>
              </from>
              <to>
                <xdr:col>6</xdr:col>
                <xdr:colOff>676275</xdr:colOff>
                <xdr:row>14</xdr:row>
                <xdr:rowOff>57150</xdr:rowOff>
              </to>
            </anchor>
          </objectPr>
        </oleObject>
      </mc:Choice>
      <mc:Fallback>
        <oleObject progId="Equation.3" shapeId="2050" r:id="rId6"/>
      </mc:Fallback>
    </mc:AlternateContent>
    <mc:AlternateContent xmlns:mc="http://schemas.openxmlformats.org/markup-compatibility/2006">
      <mc:Choice Requires="x14">
        <oleObject progId="Equation.3" shapeId="2130" r:id="rId8">
          <objectPr defaultSize="0" autoPict="0" r:id="rId9">
            <anchor moveWithCells="1">
              <from>
                <xdr:col>2</xdr:col>
                <xdr:colOff>466725</xdr:colOff>
                <xdr:row>61</xdr:row>
                <xdr:rowOff>0</xdr:rowOff>
              </from>
              <to>
                <xdr:col>5</xdr:col>
                <xdr:colOff>257175</xdr:colOff>
                <xdr:row>63</xdr:row>
                <xdr:rowOff>95250</xdr:rowOff>
              </to>
            </anchor>
          </objectPr>
        </oleObject>
      </mc:Choice>
      <mc:Fallback>
        <oleObject progId="Equation.3" shapeId="2130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K21"/>
  <sheetViews>
    <sheetView topLeftCell="B1" workbookViewId="0">
      <selection activeCell="I13" sqref="I13:J13"/>
    </sheetView>
  </sheetViews>
  <sheetFormatPr defaultRowHeight="12" x14ac:dyDescent="0.2"/>
  <cols>
    <col min="1" max="2" width="9.140625" style="1"/>
    <col min="3" max="3" width="13" style="1" customWidth="1"/>
    <col min="4" max="7" width="9.140625" style="1"/>
    <col min="8" max="8" width="9.140625" style="1" customWidth="1"/>
    <col min="9" max="16384" width="9.140625" style="1"/>
  </cols>
  <sheetData>
    <row r="1" spans="1:11" ht="36.75" customHeight="1" x14ac:dyDescent="0.2">
      <c r="A1" s="183" t="s">
        <v>106</v>
      </c>
      <c r="B1" s="184"/>
      <c r="C1" s="184"/>
      <c r="D1" s="184"/>
      <c r="E1" s="184"/>
      <c r="F1" s="184"/>
      <c r="G1" s="184"/>
      <c r="H1" s="184"/>
      <c r="I1" s="184"/>
      <c r="J1" s="185"/>
    </row>
    <row r="2" spans="1:11" x14ac:dyDescent="0.2">
      <c r="A2" s="190"/>
      <c r="B2" s="191"/>
      <c r="C2" s="191"/>
      <c r="D2" s="191"/>
      <c r="E2" s="191"/>
      <c r="F2" s="191"/>
      <c r="G2" s="191"/>
      <c r="H2" s="191"/>
      <c r="I2" s="191"/>
      <c r="J2" s="192"/>
    </row>
    <row r="3" spans="1:11" ht="13.5" x14ac:dyDescent="0.25">
      <c r="A3" s="188" t="s">
        <v>118</v>
      </c>
      <c r="B3" s="189"/>
      <c r="C3" s="189"/>
      <c r="D3" s="189"/>
      <c r="E3" s="189"/>
      <c r="F3" s="5" t="s">
        <v>162</v>
      </c>
      <c r="G3" s="186">
        <f>'Produkce ŠDV'!E76</f>
        <v>0</v>
      </c>
      <c r="H3" s="186"/>
      <c r="I3" s="181" t="s">
        <v>37</v>
      </c>
      <c r="J3" s="187"/>
    </row>
    <row r="4" spans="1:11" x14ac:dyDescent="0.2">
      <c r="A4" s="188"/>
      <c r="B4" s="189"/>
      <c r="C4" s="189"/>
      <c r="D4" s="189"/>
      <c r="E4" s="189"/>
      <c r="F4" s="189"/>
      <c r="G4" s="189"/>
      <c r="H4" s="189"/>
      <c r="I4" s="189"/>
      <c r="J4" s="187"/>
    </row>
    <row r="5" spans="1:11" ht="13.5" x14ac:dyDescent="0.25">
      <c r="A5" s="188" t="s">
        <v>117</v>
      </c>
      <c r="B5" s="189"/>
      <c r="C5" s="189"/>
      <c r="D5" s="189"/>
      <c r="E5" s="189"/>
      <c r="F5" s="5" t="s">
        <v>163</v>
      </c>
      <c r="G5" s="186">
        <f>'Potřeba ŠDV'!G83:H83</f>
        <v>0</v>
      </c>
      <c r="H5" s="181"/>
      <c r="I5" s="181" t="s">
        <v>37</v>
      </c>
      <c r="J5" s="182"/>
    </row>
    <row r="6" spans="1:11" x14ac:dyDescent="0.2">
      <c r="A6" s="188"/>
      <c r="B6" s="189"/>
      <c r="C6" s="189"/>
      <c r="D6" s="189"/>
      <c r="E6" s="189"/>
      <c r="F6" s="189"/>
      <c r="G6" s="189"/>
      <c r="H6" s="189"/>
      <c r="I6" s="189"/>
      <c r="J6" s="187"/>
    </row>
    <row r="7" spans="1:11" x14ac:dyDescent="0.2">
      <c r="A7" s="188" t="s">
        <v>113</v>
      </c>
      <c r="B7" s="189"/>
      <c r="C7" s="189"/>
      <c r="D7" s="189"/>
      <c r="E7" s="189"/>
      <c r="F7" s="189"/>
      <c r="G7" s="181" t="str">
        <f>IF(G3&lt;=G5,"ANO","NE")</f>
        <v>ANO</v>
      </c>
      <c r="H7" s="189"/>
      <c r="I7" s="57"/>
      <c r="J7" s="58"/>
    </row>
    <row r="8" spans="1:11" x14ac:dyDescent="0.2">
      <c r="A8" s="188"/>
      <c r="B8" s="189"/>
      <c r="C8" s="189"/>
      <c r="D8" s="189"/>
      <c r="E8" s="189"/>
      <c r="F8" s="189"/>
      <c r="G8" s="189"/>
      <c r="H8" s="189"/>
      <c r="I8" s="189"/>
      <c r="J8" s="187"/>
    </row>
    <row r="9" spans="1:11" x14ac:dyDescent="0.2">
      <c r="A9" s="188" t="s">
        <v>114</v>
      </c>
      <c r="B9" s="189"/>
      <c r="C9" s="189"/>
      <c r="D9" s="189"/>
      <c r="E9" s="189"/>
      <c r="F9" s="189"/>
      <c r="G9" s="181">
        <f>IF(G3&gt;G5,0,ABS(G3-G5))</f>
        <v>0</v>
      </c>
      <c r="H9" s="181"/>
      <c r="I9" s="181" t="s">
        <v>37</v>
      </c>
      <c r="J9" s="182"/>
    </row>
    <row r="10" spans="1:11" x14ac:dyDescent="0.2">
      <c r="A10" s="188"/>
      <c r="B10" s="189"/>
      <c r="C10" s="189"/>
      <c r="D10" s="189"/>
      <c r="E10" s="189"/>
      <c r="F10" s="189"/>
      <c r="G10" s="189"/>
      <c r="H10" s="189"/>
      <c r="I10" s="189"/>
      <c r="J10" s="187"/>
    </row>
    <row r="11" spans="1:11" x14ac:dyDescent="0.2">
      <c r="A11" s="59" t="s">
        <v>115</v>
      </c>
      <c r="B11" s="57"/>
      <c r="C11" s="57"/>
      <c r="D11" s="181" t="str">
        <f>IF(G9&gt;0,"www.asio.cz/cz/navrh-systemu-pro-vyuziti-srazkove-vody","")</f>
        <v/>
      </c>
      <c r="E11" s="181"/>
      <c r="F11" s="181"/>
      <c r="G11" s="181"/>
      <c r="H11" s="181"/>
      <c r="I11" s="181"/>
      <c r="J11" s="182"/>
      <c r="K11" s="3"/>
    </row>
    <row r="12" spans="1:11" x14ac:dyDescent="0.2">
      <c r="A12" s="188"/>
      <c r="B12" s="189"/>
      <c r="C12" s="189"/>
      <c r="D12" s="189"/>
      <c r="E12" s="189"/>
      <c r="F12" s="189"/>
      <c r="G12" s="189"/>
      <c r="H12" s="189"/>
      <c r="I12" s="189"/>
      <c r="J12" s="187"/>
    </row>
    <row r="13" spans="1:11" x14ac:dyDescent="0.2">
      <c r="A13" s="188" t="s">
        <v>116</v>
      </c>
      <c r="B13" s="189"/>
      <c r="C13" s="189"/>
      <c r="D13" s="189"/>
      <c r="E13" s="189"/>
      <c r="F13" s="5" t="s">
        <v>107</v>
      </c>
      <c r="G13" s="181">
        <f>CEILING(G5,100)</f>
        <v>0</v>
      </c>
      <c r="H13" s="181"/>
      <c r="I13" s="181" t="s">
        <v>43</v>
      </c>
      <c r="J13" s="182"/>
    </row>
    <row r="14" spans="1:11" x14ac:dyDescent="0.2">
      <c r="A14" s="188"/>
      <c r="B14" s="189"/>
      <c r="C14" s="189"/>
      <c r="D14" s="189"/>
      <c r="E14" s="189"/>
      <c r="F14" s="189"/>
      <c r="G14" s="189"/>
      <c r="H14" s="189"/>
      <c r="I14" s="189"/>
      <c r="J14" s="187"/>
    </row>
    <row r="15" spans="1:11" ht="12.75" thickBot="1" x14ac:dyDescent="0.25">
      <c r="A15" s="195" t="s">
        <v>108</v>
      </c>
      <c r="B15" s="196"/>
      <c r="C15" s="196"/>
      <c r="D15" s="196"/>
      <c r="E15" s="193" t="str">
        <f>IF(G5&lt;=350,"AS-GW/AQUALOOP 6",IF(G5&lt;=650,"AS-GW/AQUALOOP 12",IF(G5&lt;=950,"AS-GW/AQUALOOP 18 ",IF(G5&lt;=1250,"AS-GW/AQUALOOP 24",IF(G5&lt;=1550,"AS-GW/AQUALOOP 30",IF(G5&lt;=1850,"AS-GW/AQUALOOP 36",IF(G5&lt;=2500,"AS-GW/AQUALOOP 48",IF(G5&lt;=3000,"AS-GW/SiClaro -3",IF(G5&lt;=5000,"AS-GW/SiClaro - 5",IF(G5&lt;=10000,"AS-GW/SiClaro - 10",IF(G5&lt;=20000,"AS-GW/SiClaro - 20",IF(G5&gt;=20000,"Návrh technologie na míru"))))))))))))</f>
        <v>AS-GW/AQUALOOP 6</v>
      </c>
      <c r="F15" s="193"/>
      <c r="G15" s="193"/>
      <c r="H15" s="193"/>
      <c r="I15" s="193"/>
      <c r="J15" s="194"/>
    </row>
    <row r="16" spans="1:11" x14ac:dyDescent="0.2">
      <c r="A16" s="172" t="s">
        <v>171</v>
      </c>
      <c r="B16" s="173"/>
      <c r="C16" s="173"/>
      <c r="D16" s="173"/>
      <c r="E16" s="173"/>
      <c r="F16" s="173"/>
      <c r="G16" s="173"/>
      <c r="H16" s="173"/>
      <c r="I16" s="173"/>
      <c r="J16" s="174"/>
    </row>
    <row r="17" spans="1:10" x14ac:dyDescent="0.2">
      <c r="A17" s="175"/>
      <c r="B17" s="176"/>
      <c r="C17" s="176"/>
      <c r="D17" s="176"/>
      <c r="E17" s="176"/>
      <c r="F17" s="176"/>
      <c r="G17" s="176"/>
      <c r="H17" s="176"/>
      <c r="I17" s="176"/>
      <c r="J17" s="177"/>
    </row>
    <row r="18" spans="1:10" ht="12.75" thickBot="1" x14ac:dyDescent="0.25">
      <c r="A18" s="178"/>
      <c r="B18" s="179"/>
      <c r="C18" s="179"/>
      <c r="D18" s="179"/>
      <c r="E18" s="179"/>
      <c r="F18" s="179"/>
      <c r="G18" s="179"/>
      <c r="H18" s="179"/>
      <c r="I18" s="179"/>
      <c r="J18" s="180"/>
    </row>
    <row r="19" spans="1:10" x14ac:dyDescent="0.2">
      <c r="A19" s="8"/>
      <c r="B19" s="8"/>
      <c r="C19" s="8"/>
      <c r="D19" s="8"/>
      <c r="E19" s="8"/>
      <c r="F19" s="8"/>
      <c r="G19" s="8"/>
      <c r="H19" s="8"/>
      <c r="I19" s="8"/>
      <c r="J19" s="8"/>
    </row>
    <row r="21" spans="1:10" ht="15" x14ac:dyDescent="0.25">
      <c r="A21" s="7" t="s">
        <v>164</v>
      </c>
    </row>
  </sheetData>
  <mergeCells count="26">
    <mergeCell ref="A14:J14"/>
    <mergeCell ref="A15:D15"/>
    <mergeCell ref="A9:F9"/>
    <mergeCell ref="A7:F7"/>
    <mergeCell ref="A13:E13"/>
    <mergeCell ref="D11:J11"/>
    <mergeCell ref="I9:J9"/>
    <mergeCell ref="G9:H9"/>
    <mergeCell ref="G7:H7"/>
    <mergeCell ref="G13:H13"/>
    <mergeCell ref="A16:J18"/>
    <mergeCell ref="I13:J13"/>
    <mergeCell ref="A1:J1"/>
    <mergeCell ref="G3:H3"/>
    <mergeCell ref="I3:J3"/>
    <mergeCell ref="A3:E3"/>
    <mergeCell ref="A5:E5"/>
    <mergeCell ref="G5:H5"/>
    <mergeCell ref="I5:J5"/>
    <mergeCell ref="A2:J2"/>
    <mergeCell ref="E15:J15"/>
    <mergeCell ref="A4:J4"/>
    <mergeCell ref="A6:J6"/>
    <mergeCell ref="A8:J8"/>
    <mergeCell ref="A10:J10"/>
    <mergeCell ref="A12:J12"/>
  </mergeCells>
  <pageMargins left="0.31496062992125984" right="0.31496062992125984" top="0.39370078740157483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Produkce ŠDV</vt:lpstr>
      <vt:lpstr>Potřeba ŠDV</vt:lpstr>
      <vt:lpstr>posouzení + tisk</vt:lpstr>
      <vt:lpstr>'Potřeba ŠDV'!Oblast_tisku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Bartoník Adam</dc:creator>
  <cp:lastModifiedBy>Michal Ploteny</cp:lastModifiedBy>
  <cp:lastPrinted>2013-09-11T08:39:46Z</cp:lastPrinted>
  <dcterms:created xsi:type="dcterms:W3CDTF">2013-07-02T11:21:48Z</dcterms:created>
  <dcterms:modified xsi:type="dcterms:W3CDTF">2016-05-25T07:42:47Z</dcterms:modified>
</cp:coreProperties>
</file>